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自治振興課\07税財政担当（地方公営企業）\★公営企業決算統計\令和６年度決算\14 赤本\"/>
    </mc:Choice>
  </mc:AlternateContent>
  <xr:revisionPtr revIDLastSave="0" documentId="8_{FE141A91-97FC-46EA-BB5D-65D763DD9492}" xr6:coauthVersionLast="47" xr6:coauthVersionMax="47" xr10:uidLastSave="{00000000-0000-0000-0000-000000000000}"/>
  <bookViews>
    <workbookView xWindow="-120" yWindow="-16320" windowWidth="29040" windowHeight="15720" tabRatio="893" firstSheet="1" activeTab="1" xr2:uid="{00000000-000D-0000-FFFF-FFFF00000000}"/>
  </bookViews>
  <sheets>
    <sheet name="注意" sheetId="1" state="hidden" r:id="rId1"/>
    <sheet name="簡1" sheetId="2" r:id="rId2"/>
    <sheet name="簡2" sheetId="3" r:id="rId3"/>
    <sheet name="港1" sheetId="67" r:id="rId4"/>
    <sheet name="港2" sheetId="68" r:id="rId5"/>
    <sheet name="と1" sheetId="72" r:id="rId6"/>
    <sheet name="と2" sheetId="73" r:id="rId7"/>
    <sheet name="電気１" sheetId="74" r:id="rId8"/>
    <sheet name="電気２" sheetId="75" r:id="rId9"/>
    <sheet name="宅そ1" sheetId="79" r:id="rId10"/>
    <sheet name="そ2" sheetId="80" r:id="rId11"/>
    <sheet name="そ3" sheetId="81" r:id="rId12"/>
    <sheet name="駐1" sheetId="82" r:id="rId13"/>
    <sheet name="駐2" sheetId="83" r:id="rId14"/>
    <sheet name="介1" sheetId="84" r:id="rId15"/>
    <sheet name="介2" sheetId="85" r:id="rId16"/>
    <sheet name="介3" sheetId="86" r:id="rId17"/>
    <sheet name="決統データ" sheetId="87" state="hidden" r:id="rId18"/>
    <sheet name="Sheet1" sheetId="88" state="hidden" r:id="rId19"/>
    <sheet name="Sheet2" sheetId="89" state="hidden" r:id="rId20"/>
  </sheets>
  <definedNames>
    <definedName name="_xlnm._FilterDatabase" localSheetId="17" hidden="1">決統データ!$B$1:$DS$190</definedName>
    <definedName name="_xlnm.Print_Area" localSheetId="10">そ2!$F$1:$R$92</definedName>
    <definedName name="_xlnm.Print_Area" localSheetId="11">そ3!$F$1:$O$89</definedName>
    <definedName name="_xlnm.Print_Area" localSheetId="5">と1!$F$1:$J$30</definedName>
    <definedName name="_xlnm.Print_Area" localSheetId="6">と2!$F$1:$K$89</definedName>
    <definedName name="_xlnm.Print_Area" localSheetId="14">介1!$F$1:$O$53</definedName>
    <definedName name="_xlnm.Print_Area" localSheetId="15">介2!$F$1:$O$83</definedName>
    <definedName name="_xlnm.Print_Area" localSheetId="16">介3!$F$1:$M$51</definedName>
    <definedName name="_xlnm.Print_Area" localSheetId="1">簡1!$F$1:$K$60</definedName>
    <definedName name="_xlnm.Print_Area" localSheetId="2">簡2!$F$1:$L$96</definedName>
    <definedName name="_xlnm.Print_Area" localSheetId="3">港1!$F$1:$I$64</definedName>
    <definedName name="_xlnm.Print_Area" localSheetId="4">港2!$F$1:$K$89</definedName>
    <definedName name="_xlnm.Print_Area" localSheetId="9">宅そ1!$F$1:$O$50</definedName>
    <definedName name="_xlnm.Print_Area" localSheetId="12">駐1!$F$1:$Z$82</definedName>
    <definedName name="_xlnm.Print_Area" localSheetId="13">駐2!$F$1:$Q$89</definedName>
    <definedName name="_xlnm.Print_Area" localSheetId="7">電気１!$F$1:$N$92</definedName>
    <definedName name="_xlnm.Print_Area" localSheetId="8">電気２!$F$1:$K$89</definedName>
    <definedName name="_xlnm.Print_Titles" localSheetId="10">そ2!$F:$J</definedName>
    <definedName name="_xlnm.Print_Titles" localSheetId="11">そ3!$F:$J,そ3!$1:$2</definedName>
    <definedName name="_xlnm.Print_Titles" localSheetId="6">と2!$F:$J,と2!$1:$2</definedName>
    <definedName name="_xlnm.Print_Titles" localSheetId="14">介1!$F:$J,介1!$1:$53</definedName>
    <definedName name="_xlnm.Print_Titles" localSheetId="15">介2!$F:$J,介2!$1:$3</definedName>
    <definedName name="_xlnm.Print_Titles" localSheetId="16">介3!$F:$H</definedName>
    <definedName name="_xlnm.Print_Titles" localSheetId="1">簡1!$F:$J</definedName>
    <definedName name="_xlnm.Print_Titles" localSheetId="2">簡2!$F:$K,簡2!$1:$2</definedName>
    <definedName name="_xlnm.Print_Titles" localSheetId="4">港2!$F:$J,港2!$1:$2</definedName>
    <definedName name="_xlnm.Print_Titles" localSheetId="9">宅そ1!$F:$J</definedName>
    <definedName name="_xlnm.Print_Titles" localSheetId="12">駐1!$F:$J</definedName>
    <definedName name="_xlnm.Print_Titles" localSheetId="13">駐2!$F:$J,駐2!$1:$2</definedName>
    <definedName name="_xlnm.Print_Titles" localSheetId="7">電気１!$F:$I</definedName>
    <definedName name="_xlnm.Print_Titles" localSheetId="8">電気２!$F:$J,電気２!$1:$2</definedName>
    <definedName name="Z_247A5D4D_80F1_4466_92F7_7A3BC78E450F_.wvu.FilterData" localSheetId="17" hidden="1">決統データ!$C$2:$CV$1758</definedName>
    <definedName name="Z_247A5D4D_80F1_4466_92F7_7A3BC78E450F_.wvu.PrintArea" localSheetId="10" hidden="1">そ2!$F$1:$R$92</definedName>
    <definedName name="Z_247A5D4D_80F1_4466_92F7_7A3BC78E450F_.wvu.PrintArea" localSheetId="11" hidden="1">そ3!$F$1:$O$89</definedName>
    <definedName name="Z_247A5D4D_80F1_4466_92F7_7A3BC78E450F_.wvu.PrintArea" localSheetId="5" hidden="1">と1!$F$1:$J$30</definedName>
    <definedName name="Z_247A5D4D_80F1_4466_92F7_7A3BC78E450F_.wvu.PrintArea" localSheetId="6" hidden="1">と2!$F$1:$K$89</definedName>
    <definedName name="Z_247A5D4D_80F1_4466_92F7_7A3BC78E450F_.wvu.PrintArea" localSheetId="14" hidden="1">介1!$F$1:$O$53</definedName>
    <definedName name="Z_247A5D4D_80F1_4466_92F7_7A3BC78E450F_.wvu.PrintArea" localSheetId="15" hidden="1">介2!$F$1:$O$83</definedName>
    <definedName name="Z_247A5D4D_80F1_4466_92F7_7A3BC78E450F_.wvu.PrintArea" localSheetId="16" hidden="1">介3!$F$1:$M$51</definedName>
    <definedName name="Z_247A5D4D_80F1_4466_92F7_7A3BC78E450F_.wvu.PrintArea" localSheetId="1" hidden="1">簡1!$F$1:$K$55</definedName>
    <definedName name="Z_247A5D4D_80F1_4466_92F7_7A3BC78E450F_.wvu.PrintArea" localSheetId="2" hidden="1">簡2!$F$1:$L$96</definedName>
    <definedName name="Z_247A5D4D_80F1_4466_92F7_7A3BC78E450F_.wvu.PrintArea" localSheetId="3" hidden="1">港1!$F$1:$I$64</definedName>
    <definedName name="Z_247A5D4D_80F1_4466_92F7_7A3BC78E450F_.wvu.PrintArea" localSheetId="4" hidden="1">港2!$F$1:$K$89</definedName>
    <definedName name="Z_247A5D4D_80F1_4466_92F7_7A3BC78E450F_.wvu.PrintArea" localSheetId="9" hidden="1">宅そ1!$F$1:$O$50</definedName>
    <definedName name="Z_247A5D4D_80F1_4466_92F7_7A3BC78E450F_.wvu.PrintArea" localSheetId="12" hidden="1">駐1!$F$1:$Z$82</definedName>
    <definedName name="Z_247A5D4D_80F1_4466_92F7_7A3BC78E450F_.wvu.PrintArea" localSheetId="13" hidden="1">駐2!$F$1:$Q$89</definedName>
    <definedName name="Z_247A5D4D_80F1_4466_92F7_7A3BC78E450F_.wvu.PrintArea" localSheetId="7" hidden="1">電気１!$F$1:$N$92</definedName>
    <definedName name="Z_247A5D4D_80F1_4466_92F7_7A3BC78E450F_.wvu.PrintArea" localSheetId="8" hidden="1">電気２!$F$1:$K$89</definedName>
    <definedName name="Z_247A5D4D_80F1_4466_92F7_7A3BC78E450F_.wvu.PrintTitles" localSheetId="10" hidden="1">そ2!$F:$J</definedName>
    <definedName name="Z_247A5D4D_80F1_4466_92F7_7A3BC78E450F_.wvu.PrintTitles" localSheetId="11" hidden="1">そ3!$F:$J,そ3!$1:$2</definedName>
    <definedName name="Z_247A5D4D_80F1_4466_92F7_7A3BC78E450F_.wvu.PrintTitles" localSheetId="6" hidden="1">と2!$F:$J,と2!$1:$2</definedName>
    <definedName name="Z_247A5D4D_80F1_4466_92F7_7A3BC78E450F_.wvu.PrintTitles" localSheetId="15" hidden="1">介2!$F:$J,介2!$1:$3</definedName>
    <definedName name="Z_247A5D4D_80F1_4466_92F7_7A3BC78E450F_.wvu.PrintTitles" localSheetId="16" hidden="1">介3!$F:$H</definedName>
    <definedName name="Z_247A5D4D_80F1_4466_92F7_7A3BC78E450F_.wvu.PrintTitles" localSheetId="1" hidden="1">簡1!$F:$J</definedName>
    <definedName name="Z_247A5D4D_80F1_4466_92F7_7A3BC78E450F_.wvu.PrintTitles" localSheetId="2" hidden="1">簡2!$F:$K,簡2!$1:$2</definedName>
    <definedName name="Z_247A5D4D_80F1_4466_92F7_7A3BC78E450F_.wvu.PrintTitles" localSheetId="4" hidden="1">港2!$F:$J,港2!$1:$2</definedName>
    <definedName name="Z_247A5D4D_80F1_4466_92F7_7A3BC78E450F_.wvu.PrintTitles" localSheetId="9" hidden="1">宅そ1!$F:$J</definedName>
    <definedName name="Z_247A5D4D_80F1_4466_92F7_7A3BC78E450F_.wvu.PrintTitles" localSheetId="12" hidden="1">駐1!$F:$J</definedName>
    <definedName name="Z_247A5D4D_80F1_4466_92F7_7A3BC78E450F_.wvu.PrintTitles" localSheetId="13" hidden="1">駐2!$F:$J,駐2!$1:$2</definedName>
    <definedName name="Z_247A5D4D_80F1_4466_92F7_7A3BC78E450F_.wvu.PrintTitles" localSheetId="7" hidden="1">電気１!$F:$I</definedName>
    <definedName name="Z_247A5D4D_80F1_4466_92F7_7A3BC78E450F_.wvu.PrintTitles" localSheetId="8" hidden="1">電気２!$F:$J,電気２!$1:$2</definedName>
  </definedNames>
  <calcPr calcId="191029"/>
  <customWorkbookViews>
    <customWorkbookView name="  - 個人用ビュー" guid="{247A5D4D-80F1-4466-92F7-7A3BC78E450F}" mergeInterval="0" personalView="1" maximized="1" windowWidth="1362" windowHeight="537" tabRatio="893" activeSheetId="4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7" l="1"/>
  <c r="A44" i="74"/>
  <c r="A40" i="74"/>
  <c r="A30" i="74"/>
  <c r="A26" i="74"/>
  <c r="A20" i="74"/>
  <c r="A16" i="74"/>
  <c r="A187" i="87" l="1"/>
  <c r="A188" i="87"/>
  <c r="A189" i="87"/>
  <c r="A190" i="87"/>
  <c r="A186" i="87" l="1"/>
  <c r="A185" i="87"/>
  <c r="A184" i="87"/>
  <c r="A183" i="87"/>
  <c r="A182" i="87"/>
  <c r="A181" i="87"/>
  <c r="A180" i="87"/>
  <c r="A179" i="87"/>
  <c r="A178" i="87"/>
  <c r="A177" i="87"/>
  <c r="A176" i="87"/>
  <c r="A175" i="87"/>
  <c r="A174" i="87"/>
  <c r="A173" i="87"/>
  <c r="A172" i="87"/>
  <c r="A171" i="87"/>
  <c r="A170" i="87"/>
  <c r="A169" i="87"/>
  <c r="A168" i="87"/>
  <c r="A167" i="87"/>
  <c r="A166" i="87"/>
  <c r="A165" i="87"/>
  <c r="A164" i="87"/>
  <c r="A163" i="87"/>
  <c r="A162" i="87"/>
  <c r="A161" i="87"/>
  <c r="A160" i="87"/>
  <c r="A159" i="87"/>
  <c r="A158" i="87"/>
  <c r="A157" i="87"/>
  <c r="A156" i="87"/>
  <c r="A155" i="87"/>
  <c r="A154" i="87"/>
  <c r="A153" i="87"/>
  <c r="A152" i="87"/>
  <c r="A151" i="87"/>
  <c r="A150" i="87"/>
  <c r="A149" i="87"/>
  <c r="A148" i="87"/>
  <c r="A147" i="87"/>
  <c r="A146" i="87"/>
  <c r="A145" i="87"/>
  <c r="A144" i="87"/>
  <c r="A143" i="87"/>
  <c r="A142" i="87"/>
  <c r="A141" i="87"/>
  <c r="A140" i="87"/>
  <c r="A139" i="87"/>
  <c r="A138" i="87"/>
  <c r="A137" i="87"/>
  <c r="A136" i="87"/>
  <c r="A135" i="87"/>
  <c r="A134" i="87"/>
  <c r="A133" i="87"/>
  <c r="A132" i="87"/>
  <c r="A131" i="87"/>
  <c r="A130" i="87"/>
  <c r="A129" i="87"/>
  <c r="A128" i="87"/>
  <c r="A127" i="87"/>
  <c r="A126" i="87"/>
  <c r="A125" i="87"/>
  <c r="A124" i="87"/>
  <c r="A123" i="87"/>
  <c r="A122" i="87"/>
  <c r="A121" i="87"/>
  <c r="A120" i="87"/>
  <c r="A119" i="87"/>
  <c r="A118" i="87"/>
  <c r="A117" i="87"/>
  <c r="A116" i="87"/>
  <c r="A115" i="87"/>
  <c r="A114" i="87"/>
  <c r="A113" i="87"/>
  <c r="A112" i="87"/>
  <c r="A111" i="87"/>
  <c r="A110" i="87"/>
  <c r="A109" i="87"/>
  <c r="A108" i="87"/>
  <c r="A107" i="87"/>
  <c r="A106" i="87"/>
  <c r="A105" i="87"/>
  <c r="A104" i="87"/>
  <c r="A103" i="87"/>
  <c r="A102" i="87"/>
  <c r="A101" i="87"/>
  <c r="A100" i="87"/>
  <c r="A99" i="87"/>
  <c r="A98" i="87"/>
  <c r="A97" i="87"/>
  <c r="A96" i="87"/>
  <c r="A95" i="87"/>
  <c r="A94" i="87"/>
  <c r="A93" i="87"/>
  <c r="A92" i="87"/>
  <c r="A91" i="87"/>
  <c r="A90" i="87"/>
  <c r="A89" i="87"/>
  <c r="A88" i="87"/>
  <c r="A87" i="87"/>
  <c r="A86" i="87"/>
  <c r="A85" i="87"/>
  <c r="A84" i="87"/>
  <c r="A83" i="87"/>
  <c r="A82" i="87"/>
  <c r="A81" i="87"/>
  <c r="A80" i="87"/>
  <c r="A79" i="87"/>
  <c r="A78" i="87"/>
  <c r="A77" i="87"/>
  <c r="A76" i="87"/>
  <c r="A75" i="87"/>
  <c r="A74" i="87"/>
  <c r="A73" i="87"/>
  <c r="A72" i="87"/>
  <c r="A71" i="87"/>
  <c r="A70" i="87"/>
  <c r="A69" i="87"/>
  <c r="A68" i="87"/>
  <c r="A67" i="87"/>
  <c r="A66" i="87"/>
  <c r="A65" i="87"/>
  <c r="A64" i="87"/>
  <c r="A63" i="87"/>
  <c r="A62" i="87"/>
  <c r="A61" i="87"/>
  <c r="A60" i="87"/>
  <c r="A59" i="87"/>
  <c r="A58" i="87"/>
  <c r="A57" i="87"/>
  <c r="A56" i="87"/>
  <c r="A55" i="87"/>
  <c r="A54" i="87"/>
  <c r="A53" i="87"/>
  <c r="A52" i="87"/>
  <c r="A51" i="87"/>
  <c r="A50" i="87"/>
  <c r="A49" i="87"/>
  <c r="A48" i="87"/>
  <c r="A47" i="87"/>
  <c r="A46" i="87"/>
  <c r="A45" i="87"/>
  <c r="A44" i="87"/>
  <c r="A43" i="87"/>
  <c r="A42" i="87"/>
  <c r="A41" i="87"/>
  <c r="A40" i="87"/>
  <c r="A39" i="87"/>
  <c r="A38" i="87"/>
  <c r="A37" i="87"/>
  <c r="A36" i="87"/>
  <c r="A35" i="87"/>
  <c r="A34" i="87"/>
  <c r="A33" i="87"/>
  <c r="A32" i="87"/>
  <c r="A31" i="87"/>
  <c r="A30" i="87"/>
  <c r="A29" i="87"/>
  <c r="A28" i="87"/>
  <c r="A27" i="87"/>
  <c r="A26" i="87"/>
  <c r="A25" i="87"/>
  <c r="A24" i="87"/>
  <c r="A23" i="87"/>
  <c r="A22" i="87"/>
  <c r="A21" i="87"/>
  <c r="A20" i="87"/>
  <c r="A19" i="87"/>
  <c r="A18" i="87"/>
  <c r="A17" i="87"/>
  <c r="A16" i="87"/>
  <c r="A15" i="87"/>
  <c r="A14" i="87"/>
  <c r="A13" i="87"/>
  <c r="A12" i="87"/>
  <c r="A11" i="87"/>
  <c r="A10" i="87"/>
  <c r="A9" i="87"/>
  <c r="A8" i="87"/>
  <c r="A7" i="87"/>
  <c r="A6" i="87"/>
  <c r="A5" i="87"/>
  <c r="A4" i="87"/>
  <c r="A3" i="87"/>
  <c r="O20" i="79" l="1"/>
  <c r="O19" i="79"/>
  <c r="O18" i="79"/>
  <c r="N56" i="84" l="1"/>
  <c r="M56" i="84"/>
  <c r="L56" i="84"/>
  <c r="Z7" i="82" l="1"/>
  <c r="X84" i="82"/>
  <c r="A36" i="82" l="1"/>
  <c r="A39" i="82"/>
  <c r="A40" i="82"/>
  <c r="A41" i="82"/>
  <c r="A42" i="82"/>
  <c r="A23" i="82"/>
  <c r="A24" i="82"/>
  <c r="A25" i="82"/>
  <c r="A26" i="82"/>
  <c r="A27" i="82"/>
  <c r="A28" i="82"/>
  <c r="A29" i="82"/>
  <c r="A30" i="82"/>
  <c r="A31" i="82"/>
  <c r="A32" i="82"/>
  <c r="A33" i="82"/>
  <c r="A34" i="82"/>
  <c r="A35" i="82"/>
  <c r="A17" i="82"/>
  <c r="A18" i="82"/>
  <c r="A19" i="82"/>
  <c r="A20" i="82"/>
  <c r="A15" i="82"/>
  <c r="A16" i="82"/>
  <c r="A86" i="80"/>
  <c r="A87" i="80"/>
  <c r="A88" i="80"/>
  <c r="A89" i="80"/>
  <c r="A90" i="80"/>
  <c r="A91" i="80"/>
  <c r="A92" i="80"/>
  <c r="A84" i="80"/>
  <c r="A85" i="80"/>
  <c r="A71" i="80"/>
  <c r="A72" i="80"/>
  <c r="A67" i="80"/>
  <c r="A68" i="80"/>
  <c r="A69" i="80"/>
  <c r="A70" i="80"/>
  <c r="A59" i="80"/>
  <c r="A60" i="80"/>
  <c r="A61" i="80"/>
  <c r="A62" i="80"/>
  <c r="A63" i="80"/>
  <c r="A64" i="80"/>
  <c r="A57" i="80"/>
  <c r="A58" i="80"/>
  <c r="A46" i="80"/>
  <c r="A47" i="80"/>
  <c r="A48" i="80"/>
  <c r="A49" i="80"/>
  <c r="A50" i="80"/>
  <c r="A44" i="80"/>
  <c r="A45" i="80"/>
  <c r="A40" i="80"/>
  <c r="A41" i="80"/>
  <c r="A42" i="80"/>
  <c r="A43" i="80"/>
  <c r="A34" i="80"/>
  <c r="A35" i="80"/>
  <c r="A36" i="80"/>
  <c r="A37" i="80"/>
  <c r="A29" i="80"/>
  <c r="A30" i="80"/>
  <c r="A18" i="80"/>
  <c r="A19" i="80"/>
  <c r="A20" i="80"/>
  <c r="A21" i="80"/>
  <c r="A22" i="80"/>
  <c r="A16" i="80"/>
  <c r="A17" i="80"/>
  <c r="A35" i="79"/>
  <c r="A36" i="79"/>
  <c r="A37" i="79"/>
  <c r="A38" i="79"/>
  <c r="A39" i="79"/>
  <c r="A40" i="79"/>
  <c r="A41" i="79"/>
  <c r="A30" i="79"/>
  <c r="A31" i="79"/>
  <c r="A32" i="79"/>
  <c r="A24" i="79"/>
  <c r="A25" i="79"/>
  <c r="A26" i="79"/>
  <c r="A27" i="79"/>
  <c r="A23" i="79"/>
  <c r="A22" i="79"/>
  <c r="A21" i="79"/>
  <c r="A15" i="79"/>
  <c r="A16" i="79"/>
  <c r="A17" i="79"/>
  <c r="A61" i="67"/>
  <c r="I61" i="67" s="1"/>
  <c r="A60" i="67"/>
  <c r="I60" i="67" s="1"/>
  <c r="A59" i="67"/>
  <c r="I59" i="67" s="1"/>
  <c r="A58" i="67"/>
  <c r="I58" i="67" s="1"/>
  <c r="A57" i="67"/>
  <c r="I57" i="67" s="1"/>
  <c r="A56" i="67"/>
  <c r="I56" i="67" s="1"/>
  <c r="A55" i="67"/>
  <c r="I55" i="67" s="1"/>
  <c r="A53" i="67"/>
  <c r="I53" i="67" s="1"/>
  <c r="A54" i="67"/>
  <c r="I54" i="67" s="1"/>
  <c r="A52" i="67"/>
  <c r="I52" i="67" s="1"/>
  <c r="A51" i="67"/>
  <c r="I51" i="67" s="1"/>
  <c r="A50" i="67"/>
  <c r="I50" i="67" s="1"/>
  <c r="A49" i="67"/>
  <c r="I49" i="67" s="1"/>
  <c r="A48" i="67"/>
  <c r="I48" i="67" s="1"/>
  <c r="A47" i="67"/>
  <c r="I47" i="67" s="1"/>
  <c r="A46" i="67"/>
  <c r="I46" i="67" s="1"/>
  <c r="A45" i="67"/>
  <c r="I45" i="67" s="1"/>
  <c r="A43" i="67"/>
  <c r="I43" i="67" s="1"/>
  <c r="A44" i="67"/>
  <c r="I44" i="67" s="1"/>
  <c r="A42" i="67"/>
  <c r="I42" i="67" s="1"/>
  <c r="A41" i="67"/>
  <c r="I41" i="67" s="1"/>
  <c r="A39" i="67"/>
  <c r="I39" i="67" s="1"/>
  <c r="A40" i="67"/>
  <c r="I40" i="67" s="1"/>
  <c r="A38" i="67"/>
  <c r="I38" i="67" s="1"/>
  <c r="A37" i="67"/>
  <c r="I37" i="67" s="1"/>
  <c r="A35" i="67"/>
  <c r="I35" i="67" s="1"/>
  <c r="A36" i="67"/>
  <c r="I36" i="67" s="1"/>
  <c r="A32" i="67"/>
  <c r="I32" i="67" s="1"/>
  <c r="A33" i="67"/>
  <c r="I33" i="67" s="1"/>
  <c r="A34" i="67"/>
  <c r="I34" i="67" s="1"/>
  <c r="A31" i="67"/>
  <c r="I31" i="67" s="1"/>
  <c r="A29" i="67"/>
  <c r="I29" i="67" s="1"/>
  <c r="A30" i="67"/>
  <c r="I30" i="67" s="1"/>
  <c r="A26" i="67"/>
  <c r="I26" i="67" s="1"/>
  <c r="A27" i="67"/>
  <c r="I27" i="67" s="1"/>
  <c r="A28" i="67"/>
  <c r="I28" i="67" s="1"/>
  <c r="A25" i="67"/>
  <c r="I25" i="67" s="1"/>
  <c r="A23" i="67"/>
  <c r="I23" i="67" s="1"/>
  <c r="A24" i="67"/>
  <c r="I24" i="67" s="1"/>
  <c r="A20" i="67"/>
  <c r="I20" i="67" s="1"/>
  <c r="A21" i="67"/>
  <c r="I21" i="67" s="1"/>
  <c r="A22" i="67"/>
  <c r="I22" i="67" s="1"/>
  <c r="A19" i="67"/>
  <c r="I19" i="67" s="1"/>
  <c r="A17" i="67"/>
  <c r="I17" i="67" s="1"/>
  <c r="A18" i="67"/>
  <c r="I18" i="67" s="1"/>
  <c r="A14" i="67"/>
  <c r="I14" i="67" s="1"/>
  <c r="A15" i="67"/>
  <c r="I15" i="67" s="1"/>
  <c r="A16" i="67"/>
  <c r="I16" i="67" s="1"/>
  <c r="A13" i="67"/>
  <c r="I13" i="67" s="1"/>
  <c r="A11" i="67"/>
  <c r="I11" i="67" s="1"/>
  <c r="A12" i="67"/>
  <c r="I12" i="67" s="1"/>
  <c r="U25" i="82" l="1"/>
  <c r="V25" i="82"/>
  <c r="X25" i="82"/>
  <c r="X15" i="82"/>
  <c r="V15" i="82"/>
  <c r="U15" i="82"/>
  <c r="X32" i="82"/>
  <c r="U32" i="82"/>
  <c r="V32" i="82"/>
  <c r="U24" i="82"/>
  <c r="X24" i="82"/>
  <c r="V24" i="82"/>
  <c r="U20" i="82"/>
  <c r="V20" i="82"/>
  <c r="X20" i="82"/>
  <c r="V31" i="82"/>
  <c r="U31" i="82"/>
  <c r="X31" i="82"/>
  <c r="V23" i="82"/>
  <c r="X23" i="82"/>
  <c r="U23" i="82"/>
  <c r="V19" i="82"/>
  <c r="U19" i="82"/>
  <c r="X19" i="82"/>
  <c r="X30" i="82"/>
  <c r="U30" i="82"/>
  <c r="V30" i="82"/>
  <c r="X42" i="82"/>
  <c r="U42" i="82"/>
  <c r="V42" i="82"/>
  <c r="V33" i="82"/>
  <c r="U33" i="82"/>
  <c r="X33" i="82"/>
  <c r="X18" i="82"/>
  <c r="U18" i="82"/>
  <c r="V18" i="82"/>
  <c r="U29" i="82"/>
  <c r="V29" i="82"/>
  <c r="X29" i="82"/>
  <c r="V41" i="82"/>
  <c r="U41" i="82"/>
  <c r="X41" i="82"/>
  <c r="X16" i="82"/>
  <c r="U16" i="82"/>
  <c r="V16" i="82"/>
  <c r="U17" i="82"/>
  <c r="V17" i="82"/>
  <c r="X17" i="82"/>
  <c r="U28" i="82"/>
  <c r="V28" i="82"/>
  <c r="X28" i="82"/>
  <c r="V40" i="82"/>
  <c r="X40" i="82"/>
  <c r="U40" i="82"/>
  <c r="X35" i="82"/>
  <c r="V35" i="82"/>
  <c r="U35" i="82"/>
  <c r="V27" i="82"/>
  <c r="U27" i="82"/>
  <c r="X27" i="82"/>
  <c r="U39" i="82"/>
  <c r="X39" i="82"/>
  <c r="V39" i="82"/>
  <c r="X34" i="82"/>
  <c r="U34" i="82"/>
  <c r="V34" i="82"/>
  <c r="X26" i="82"/>
  <c r="U26" i="82"/>
  <c r="V26" i="82"/>
  <c r="V36" i="82"/>
  <c r="X36" i="82"/>
  <c r="U36" i="82"/>
  <c r="N9" i="74"/>
  <c r="N10" i="74"/>
  <c r="N14" i="74"/>
  <c r="A4" i="85" l="1"/>
  <c r="A5" i="84"/>
  <c r="L5" i="84" s="1"/>
  <c r="N5" i="84" l="1"/>
  <c r="M5" i="84"/>
  <c r="M95" i="74"/>
  <c r="L95" i="74"/>
  <c r="M20" i="74" l="1"/>
  <c r="M40" i="74"/>
  <c r="M26" i="74"/>
  <c r="M16" i="74"/>
  <c r="M44" i="74"/>
  <c r="M30" i="74"/>
  <c r="L20" i="74"/>
  <c r="L44" i="74"/>
  <c r="L26" i="74"/>
  <c r="L30" i="74"/>
  <c r="L40" i="74"/>
  <c r="L16" i="74"/>
  <c r="A72" i="74"/>
  <c r="A73" i="74"/>
  <c r="A74" i="74"/>
  <c r="A75" i="74"/>
  <c r="A23" i="74"/>
  <c r="A24" i="74"/>
  <c r="A25" i="74"/>
  <c r="A27" i="74"/>
  <c r="A28" i="74"/>
  <c r="A29" i="74"/>
  <c r="A31" i="74"/>
  <c r="A32" i="74"/>
  <c r="A33" i="74"/>
  <c r="A34" i="74"/>
  <c r="A35" i="74"/>
  <c r="A36" i="74"/>
  <c r="A37" i="74"/>
  <c r="A38" i="74"/>
  <c r="A39" i="74"/>
  <c r="A41" i="74"/>
  <c r="A42" i="74"/>
  <c r="A43" i="74"/>
  <c r="A45" i="74"/>
  <c r="A46" i="74"/>
  <c r="A47" i="74"/>
  <c r="A48" i="74"/>
  <c r="A49" i="74"/>
  <c r="A50" i="74"/>
  <c r="A51" i="74"/>
  <c r="A52" i="74"/>
  <c r="A53" i="74"/>
  <c r="A54" i="74"/>
  <c r="A55" i="74"/>
  <c r="A56" i="74"/>
  <c r="A57" i="74"/>
  <c r="A58" i="74"/>
  <c r="A59" i="74"/>
  <c r="A60" i="74"/>
  <c r="A61" i="74"/>
  <c r="A62" i="74"/>
  <c r="A63" i="74"/>
  <c r="A64" i="74"/>
  <c r="A65" i="74"/>
  <c r="A66" i="74"/>
  <c r="A67" i="74"/>
  <c r="A68" i="74"/>
  <c r="A69" i="74"/>
  <c r="A70" i="74"/>
  <c r="A71" i="74"/>
  <c r="A76" i="74"/>
  <c r="A77" i="74"/>
  <c r="A78" i="74"/>
  <c r="A79" i="74"/>
  <c r="A80" i="74"/>
  <c r="A81" i="74"/>
  <c r="A82" i="74"/>
  <c r="A83" i="74"/>
  <c r="A84" i="74"/>
  <c r="A85" i="74"/>
  <c r="A86" i="74"/>
  <c r="A87" i="74"/>
  <c r="A88" i="74"/>
  <c r="A89" i="74"/>
  <c r="A90" i="74"/>
  <c r="A91" i="74"/>
  <c r="A92" i="74"/>
  <c r="J95" i="74"/>
  <c r="K95" i="74"/>
  <c r="A22" i="74"/>
  <c r="A21" i="74"/>
  <c r="A19" i="74"/>
  <c r="A18" i="74"/>
  <c r="A17" i="74"/>
  <c r="A15" i="74"/>
  <c r="A14" i="74"/>
  <c r="A13" i="74"/>
  <c r="A12" i="74"/>
  <c r="A11" i="74"/>
  <c r="A10" i="74"/>
  <c r="A9" i="74"/>
  <c r="A8" i="74"/>
  <c r="A7" i="74"/>
  <c r="A6" i="74"/>
  <c r="A5" i="74"/>
  <c r="A84" i="75"/>
  <c r="K84" i="75" s="1"/>
  <c r="A83" i="75"/>
  <c r="K83" i="75" s="1"/>
  <c r="A82" i="75"/>
  <c r="K82" i="75" s="1"/>
  <c r="A81" i="75"/>
  <c r="K81" i="75" s="1"/>
  <c r="A80" i="75"/>
  <c r="K80" i="75" s="1"/>
  <c r="A79" i="75"/>
  <c r="K79" i="75" s="1"/>
  <c r="A78" i="75"/>
  <c r="K78" i="75" s="1"/>
  <c r="A77" i="75"/>
  <c r="K77" i="75" s="1"/>
  <c r="A75" i="75"/>
  <c r="K75" i="75" s="1"/>
  <c r="A74" i="75"/>
  <c r="K74" i="75" s="1"/>
  <c r="A72" i="75"/>
  <c r="K72" i="75" s="1"/>
  <c r="A71" i="75"/>
  <c r="K71" i="75" s="1"/>
  <c r="A70" i="75"/>
  <c r="K70" i="75" s="1"/>
  <c r="A69" i="75"/>
  <c r="K69" i="75" s="1"/>
  <c r="A68" i="75"/>
  <c r="K68" i="75" s="1"/>
  <c r="A67" i="75"/>
  <c r="K67" i="75" s="1"/>
  <c r="A66" i="75"/>
  <c r="K66" i="75" s="1"/>
  <c r="A65" i="75"/>
  <c r="K65" i="75" s="1"/>
  <c r="A64" i="75"/>
  <c r="K64" i="75" s="1"/>
  <c r="A63" i="75"/>
  <c r="K63" i="75" s="1"/>
  <c r="A62" i="75"/>
  <c r="K62" i="75" s="1"/>
  <c r="A61" i="75"/>
  <c r="K61" i="75" s="1"/>
  <c r="A60" i="75"/>
  <c r="K60" i="75" s="1"/>
  <c r="A59" i="75"/>
  <c r="K59" i="75" s="1"/>
  <c r="A58" i="75"/>
  <c r="K58" i="75" s="1"/>
  <c r="A57" i="75"/>
  <c r="K57" i="75" s="1"/>
  <c r="A56" i="75"/>
  <c r="K56" i="75" s="1"/>
  <c r="A55" i="75"/>
  <c r="K55" i="75" s="1"/>
  <c r="A54" i="75"/>
  <c r="K54" i="75" s="1"/>
  <c r="A53" i="75"/>
  <c r="K53" i="75" s="1"/>
  <c r="A52" i="75"/>
  <c r="K52" i="75" s="1"/>
  <c r="A51" i="75"/>
  <c r="K51" i="75" s="1"/>
  <c r="A50" i="75"/>
  <c r="K50" i="75" s="1"/>
  <c r="A49" i="75"/>
  <c r="K49" i="75" s="1"/>
  <c r="A48" i="75"/>
  <c r="K48" i="75" s="1"/>
  <c r="A47" i="75"/>
  <c r="K47" i="75" s="1"/>
  <c r="A46" i="75"/>
  <c r="K46" i="75" s="1"/>
  <c r="A45" i="75"/>
  <c r="K45" i="75" s="1"/>
  <c r="A44" i="75"/>
  <c r="K44" i="75" s="1"/>
  <c r="A43" i="75"/>
  <c r="K43" i="75" s="1"/>
  <c r="A42" i="75"/>
  <c r="K42" i="75" s="1"/>
  <c r="A41" i="75"/>
  <c r="K41" i="75" s="1"/>
  <c r="A40" i="75"/>
  <c r="K40" i="75" s="1"/>
  <c r="A39" i="75"/>
  <c r="K39" i="75" s="1"/>
  <c r="A38" i="75"/>
  <c r="K38" i="75" s="1"/>
  <c r="A37" i="75"/>
  <c r="K37" i="75" s="1"/>
  <c r="A36" i="75"/>
  <c r="K36" i="75" s="1"/>
  <c r="A35" i="75"/>
  <c r="K35" i="75" s="1"/>
  <c r="A34" i="75"/>
  <c r="K34" i="75" s="1"/>
  <c r="A33" i="75"/>
  <c r="K33" i="75" s="1"/>
  <c r="A32" i="75"/>
  <c r="K32" i="75" s="1"/>
  <c r="A31" i="75"/>
  <c r="K31" i="75" s="1"/>
  <c r="A30" i="75"/>
  <c r="K30" i="75" s="1"/>
  <c r="A29" i="75"/>
  <c r="K29" i="75" s="1"/>
  <c r="A28" i="75"/>
  <c r="K28" i="75" s="1"/>
  <c r="A27" i="75"/>
  <c r="K27" i="75" s="1"/>
  <c r="A26" i="75"/>
  <c r="K26" i="75" s="1"/>
  <c r="A25" i="75"/>
  <c r="K25" i="75" s="1"/>
  <c r="A24" i="75"/>
  <c r="K24" i="75" s="1"/>
  <c r="A23" i="75"/>
  <c r="K23" i="75" s="1"/>
  <c r="A22" i="75"/>
  <c r="K22" i="75" s="1"/>
  <c r="A21" i="75"/>
  <c r="K21" i="75" s="1"/>
  <c r="A20" i="75"/>
  <c r="K20" i="75" s="1"/>
  <c r="A19" i="75"/>
  <c r="K19" i="75" s="1"/>
  <c r="A18" i="75"/>
  <c r="K18" i="75" s="1"/>
  <c r="A17" i="75"/>
  <c r="K17" i="75" s="1"/>
  <c r="A16" i="75"/>
  <c r="K16" i="75" s="1"/>
  <c r="A15" i="75"/>
  <c r="K15" i="75" s="1"/>
  <c r="A14" i="75"/>
  <c r="K14" i="75" s="1"/>
  <c r="A13" i="75"/>
  <c r="K13" i="75" s="1"/>
  <c r="A12" i="75"/>
  <c r="K12" i="75" s="1"/>
  <c r="A11" i="75"/>
  <c r="K11" i="75" s="1"/>
  <c r="A10" i="75"/>
  <c r="K10" i="75" s="1"/>
  <c r="A9" i="75"/>
  <c r="K9" i="75" s="1"/>
  <c r="A8" i="75"/>
  <c r="K8" i="75" s="1"/>
  <c r="A7" i="75"/>
  <c r="K7" i="75" s="1"/>
  <c r="A6" i="75"/>
  <c r="K6" i="75" s="1"/>
  <c r="A5" i="75"/>
  <c r="K5" i="75" s="1"/>
  <c r="A4" i="75"/>
  <c r="K4" i="75" s="1"/>
  <c r="A3" i="75"/>
  <c r="K3" i="75" s="1"/>
  <c r="K20" i="74" l="1"/>
  <c r="K40" i="74"/>
  <c r="K16" i="74"/>
  <c r="K26" i="74"/>
  <c r="K44" i="74"/>
  <c r="K30" i="74"/>
  <c r="J20" i="74"/>
  <c r="J26" i="74"/>
  <c r="J16" i="74"/>
  <c r="J44" i="74"/>
  <c r="J40" i="74"/>
  <c r="J30" i="74"/>
  <c r="K15" i="74"/>
  <c r="J5" i="74"/>
  <c r="M5" i="74"/>
  <c r="L5" i="74"/>
  <c r="K5" i="74"/>
  <c r="K7" i="74"/>
  <c r="J7" i="74"/>
  <c r="M7" i="74"/>
  <c r="L7" i="74"/>
  <c r="M11" i="74"/>
  <c r="L11" i="74"/>
  <c r="K11" i="74"/>
  <c r="J11" i="74"/>
  <c r="K13" i="74"/>
  <c r="J13" i="74"/>
  <c r="M13" i="74"/>
  <c r="L13" i="74"/>
  <c r="M15" i="74"/>
  <c r="J15" i="74"/>
  <c r="L15" i="74"/>
  <c r="K18" i="74"/>
  <c r="J18" i="74"/>
  <c r="L18" i="74"/>
  <c r="M18" i="74"/>
  <c r="M21" i="74"/>
  <c r="K21" i="74"/>
  <c r="J21" i="74"/>
  <c r="L21" i="74"/>
  <c r="K92" i="74"/>
  <c r="J92" i="74"/>
  <c r="M92" i="74"/>
  <c r="L92" i="74"/>
  <c r="M90" i="74"/>
  <c r="L90" i="74"/>
  <c r="K90" i="74"/>
  <c r="J90" i="74"/>
  <c r="K88" i="74"/>
  <c r="J88" i="74"/>
  <c r="M88" i="74"/>
  <c r="L88" i="74"/>
  <c r="M86" i="74"/>
  <c r="L86" i="74"/>
  <c r="K86" i="74"/>
  <c r="J86" i="74"/>
  <c r="K84" i="74"/>
  <c r="J84" i="74"/>
  <c r="M84" i="74"/>
  <c r="L84" i="74"/>
  <c r="M70" i="74"/>
  <c r="K70" i="74"/>
  <c r="J70" i="74"/>
  <c r="L70" i="74"/>
  <c r="K66" i="74"/>
  <c r="J66" i="74"/>
  <c r="M66" i="74"/>
  <c r="L66" i="74"/>
  <c r="M62" i="74"/>
  <c r="L62" i="74"/>
  <c r="K62" i="74"/>
  <c r="J62" i="74"/>
  <c r="M58" i="74"/>
  <c r="L58" i="74"/>
  <c r="K58" i="74"/>
  <c r="J58" i="74"/>
  <c r="K56" i="74"/>
  <c r="J56" i="74"/>
  <c r="M56" i="74"/>
  <c r="L56" i="74"/>
  <c r="M54" i="74"/>
  <c r="L54" i="74"/>
  <c r="K54" i="74"/>
  <c r="J54" i="74"/>
  <c r="K52" i="74"/>
  <c r="J52" i="74"/>
  <c r="M52" i="74"/>
  <c r="L52" i="74"/>
  <c r="M50" i="74"/>
  <c r="L50" i="74"/>
  <c r="K50" i="74"/>
  <c r="J50" i="74"/>
  <c r="K48" i="74"/>
  <c r="J48" i="74"/>
  <c r="M48" i="74"/>
  <c r="L48" i="74"/>
  <c r="M46" i="74"/>
  <c r="L46" i="74"/>
  <c r="K46" i="74"/>
  <c r="J46" i="74"/>
  <c r="K43" i="74"/>
  <c r="J43" i="74"/>
  <c r="M43" i="74"/>
  <c r="L43" i="74"/>
  <c r="M41" i="74"/>
  <c r="L41" i="74"/>
  <c r="K41" i="74"/>
  <c r="J41" i="74"/>
  <c r="K38" i="74"/>
  <c r="J38" i="74"/>
  <c r="M38" i="74"/>
  <c r="L38" i="74"/>
  <c r="M36" i="74"/>
  <c r="L36" i="74"/>
  <c r="K36" i="74"/>
  <c r="J36" i="74"/>
  <c r="K34" i="74"/>
  <c r="J34" i="74"/>
  <c r="M34" i="74"/>
  <c r="L34" i="74"/>
  <c r="M32" i="74"/>
  <c r="L32" i="74"/>
  <c r="K32" i="74"/>
  <c r="J32" i="74"/>
  <c r="K29" i="74"/>
  <c r="J29" i="74"/>
  <c r="M29" i="74"/>
  <c r="L29" i="74"/>
  <c r="M27" i="74"/>
  <c r="L27" i="74"/>
  <c r="K27" i="74"/>
  <c r="J27" i="74"/>
  <c r="K24" i="74"/>
  <c r="J24" i="74"/>
  <c r="M24" i="74"/>
  <c r="L24" i="74"/>
  <c r="M75" i="74"/>
  <c r="K75" i="74"/>
  <c r="J75" i="74"/>
  <c r="L75" i="74"/>
  <c r="M73" i="74"/>
  <c r="L73" i="74"/>
  <c r="K73" i="74"/>
  <c r="J73" i="74"/>
  <c r="K6" i="74"/>
  <c r="J6" i="74"/>
  <c r="M6" i="74"/>
  <c r="L6" i="74"/>
  <c r="M8" i="74"/>
  <c r="K8" i="74"/>
  <c r="J8" i="74"/>
  <c r="L8" i="74"/>
  <c r="K12" i="74"/>
  <c r="J12" i="74"/>
  <c r="M12" i="74"/>
  <c r="L12" i="74"/>
  <c r="M17" i="74"/>
  <c r="L17" i="74"/>
  <c r="K17" i="74"/>
  <c r="J17" i="74"/>
  <c r="K19" i="74"/>
  <c r="J19" i="74"/>
  <c r="M19" i="74"/>
  <c r="L19" i="74"/>
  <c r="M22" i="74"/>
  <c r="L22" i="74"/>
  <c r="K22" i="74"/>
  <c r="J22" i="74"/>
  <c r="M91" i="74"/>
  <c r="K91" i="74"/>
  <c r="J91" i="74"/>
  <c r="L91" i="74"/>
  <c r="M89" i="74"/>
  <c r="K89" i="74"/>
  <c r="J89" i="74"/>
  <c r="L89" i="74"/>
  <c r="M87" i="74"/>
  <c r="K87" i="74"/>
  <c r="J87" i="74"/>
  <c r="L87" i="74"/>
  <c r="M85" i="74"/>
  <c r="K85" i="74"/>
  <c r="J85" i="74"/>
  <c r="L85" i="74"/>
  <c r="M83" i="74"/>
  <c r="K83" i="74"/>
  <c r="J83" i="74"/>
  <c r="L83" i="74"/>
  <c r="M81" i="74"/>
  <c r="L81" i="74"/>
  <c r="K81" i="74"/>
  <c r="J81" i="74"/>
  <c r="M79" i="74"/>
  <c r="L79" i="74"/>
  <c r="K79" i="74"/>
  <c r="J79" i="74"/>
  <c r="K77" i="74"/>
  <c r="J77" i="74"/>
  <c r="M77" i="74"/>
  <c r="L77" i="74"/>
  <c r="K71" i="74"/>
  <c r="J71" i="74"/>
  <c r="M71" i="74"/>
  <c r="L71" i="74"/>
  <c r="M69" i="74"/>
  <c r="L69" i="74"/>
  <c r="K69" i="74"/>
  <c r="J69" i="74"/>
  <c r="M67" i="74"/>
  <c r="L67" i="74"/>
  <c r="K67" i="74"/>
  <c r="J67" i="74"/>
  <c r="M65" i="74"/>
  <c r="K65" i="74"/>
  <c r="J65" i="74"/>
  <c r="L65" i="74"/>
  <c r="M63" i="74"/>
  <c r="L63" i="74"/>
  <c r="K63" i="74"/>
  <c r="J63" i="74"/>
  <c r="K61" i="74"/>
  <c r="J61" i="74"/>
  <c r="M61" i="74"/>
  <c r="L61" i="74"/>
  <c r="M59" i="74"/>
  <c r="K59" i="74"/>
  <c r="J59" i="74"/>
  <c r="L59" i="74"/>
  <c r="M57" i="74"/>
  <c r="K57" i="74"/>
  <c r="J57" i="74"/>
  <c r="L57" i="74"/>
  <c r="M55" i="74"/>
  <c r="K55" i="74"/>
  <c r="J55" i="74"/>
  <c r="L55" i="74"/>
  <c r="M53" i="74"/>
  <c r="K53" i="74"/>
  <c r="J53" i="74"/>
  <c r="L53" i="74"/>
  <c r="M51" i="74"/>
  <c r="K51" i="74"/>
  <c r="J51" i="74"/>
  <c r="L51" i="74"/>
  <c r="M49" i="74"/>
  <c r="K49" i="74"/>
  <c r="J49" i="74"/>
  <c r="L49" i="74"/>
  <c r="M47" i="74"/>
  <c r="K47" i="74"/>
  <c r="J47" i="74"/>
  <c r="L47" i="74"/>
  <c r="M45" i="74"/>
  <c r="K45" i="74"/>
  <c r="J45" i="74"/>
  <c r="L45" i="74"/>
  <c r="M42" i="74"/>
  <c r="K42" i="74"/>
  <c r="J42" i="74"/>
  <c r="L42" i="74"/>
  <c r="M39" i="74"/>
  <c r="K39" i="74"/>
  <c r="J39" i="74"/>
  <c r="L39" i="74"/>
  <c r="M37" i="74"/>
  <c r="K37" i="74"/>
  <c r="J37" i="74"/>
  <c r="L37" i="74"/>
  <c r="M35" i="74"/>
  <c r="L35" i="74"/>
  <c r="K35" i="74"/>
  <c r="J35" i="74"/>
  <c r="K33" i="74"/>
  <c r="J33" i="74"/>
  <c r="L33" i="74"/>
  <c r="M33" i="74"/>
  <c r="M31" i="74"/>
  <c r="L31" i="74"/>
  <c r="K31" i="74"/>
  <c r="J31" i="74"/>
  <c r="M28" i="74"/>
  <c r="K28" i="74"/>
  <c r="J28" i="74"/>
  <c r="L28" i="74"/>
  <c r="M25" i="74"/>
  <c r="L25" i="74"/>
  <c r="K25" i="74"/>
  <c r="J25" i="74"/>
  <c r="K23" i="74"/>
  <c r="J23" i="74"/>
  <c r="M23" i="74"/>
  <c r="L23" i="74"/>
  <c r="M74" i="74"/>
  <c r="L74" i="74"/>
  <c r="K74" i="74"/>
  <c r="J74" i="74"/>
  <c r="P92" i="83"/>
  <c r="Y84" i="82"/>
  <c r="N16" i="74" l="1"/>
  <c r="N44" i="74"/>
  <c r="N40" i="74"/>
  <c r="N26" i="74"/>
  <c r="N20" i="74"/>
  <c r="N30" i="74"/>
  <c r="Y25" i="82"/>
  <c r="Y30" i="82"/>
  <c r="Y33" i="82"/>
  <c r="Y42" i="82"/>
  <c r="Y27" i="82"/>
  <c r="Y40" i="82"/>
  <c r="Y15" i="82"/>
  <c r="Y24" i="82"/>
  <c r="Y19" i="82"/>
  <c r="Y16" i="82"/>
  <c r="Y36" i="82"/>
  <c r="Y20" i="82"/>
  <c r="Y17" i="82"/>
  <c r="Y34" i="82"/>
  <c r="Y32" i="82"/>
  <c r="Y23" i="82"/>
  <c r="Y41" i="82"/>
  <c r="Y31" i="82"/>
  <c r="Y29" i="82"/>
  <c r="Y28" i="82"/>
  <c r="Y18" i="82"/>
  <c r="Y39" i="82"/>
  <c r="Y35" i="82"/>
  <c r="Y26" i="82"/>
  <c r="N38" i="74"/>
  <c r="O84" i="82"/>
  <c r="O32" i="82" l="1"/>
  <c r="O28" i="82"/>
  <c r="O15" i="82"/>
  <c r="O19" i="82"/>
  <c r="O29" i="82"/>
  <c r="O30" i="82"/>
  <c r="O42" i="82"/>
  <c r="O31" i="82"/>
  <c r="O23" i="82"/>
  <c r="O41" i="82"/>
  <c r="O17" i="82"/>
  <c r="O36" i="82"/>
  <c r="O39" i="82"/>
  <c r="O34" i="82"/>
  <c r="O25" i="82"/>
  <c r="O20" i="82"/>
  <c r="O16" i="82"/>
  <c r="O24" i="82"/>
  <c r="O33" i="82"/>
  <c r="O18" i="82"/>
  <c r="O35" i="82"/>
  <c r="O27" i="82"/>
  <c r="O40" i="82"/>
  <c r="O26" i="82"/>
  <c r="M92" i="83" l="1"/>
  <c r="T84" i="82" l="1"/>
  <c r="S84" i="82"/>
  <c r="S25" i="82" l="1"/>
  <c r="S33" i="82"/>
  <c r="S39" i="82"/>
  <c r="S32" i="82"/>
  <c r="S18" i="82"/>
  <c r="S16" i="82"/>
  <c r="S17" i="82"/>
  <c r="S23" i="82"/>
  <c r="S30" i="82"/>
  <c r="S42" i="82"/>
  <c r="S35" i="82"/>
  <c r="S29" i="82"/>
  <c r="S28" i="82"/>
  <c r="S27" i="82"/>
  <c r="S40" i="82"/>
  <c r="S15" i="82"/>
  <c r="S24" i="82"/>
  <c r="S34" i="82"/>
  <c r="S26" i="82"/>
  <c r="S36" i="82"/>
  <c r="S31" i="82"/>
  <c r="S20" i="82"/>
  <c r="S19" i="82"/>
  <c r="S41" i="82"/>
  <c r="T19" i="82"/>
  <c r="T16" i="82"/>
  <c r="T15" i="82"/>
  <c r="T31" i="82"/>
  <c r="T23" i="82"/>
  <c r="T33" i="82"/>
  <c r="T30" i="82"/>
  <c r="T41" i="82"/>
  <c r="T17" i="82"/>
  <c r="T40" i="82"/>
  <c r="T35" i="82"/>
  <c r="T18" i="82"/>
  <c r="T28" i="82"/>
  <c r="T36" i="82"/>
  <c r="T25" i="82"/>
  <c r="T32" i="82"/>
  <c r="T29" i="82"/>
  <c r="T20" i="82"/>
  <c r="T24" i="82"/>
  <c r="T42" i="82"/>
  <c r="T27" i="82"/>
  <c r="T34" i="82"/>
  <c r="T26" i="82"/>
  <c r="T39" i="82"/>
  <c r="K56" i="84"/>
  <c r="K5" i="84" s="1"/>
  <c r="R53" i="80"/>
  <c r="R51" i="80"/>
  <c r="R52" i="80"/>
  <c r="K54" i="86"/>
  <c r="M90" i="85"/>
  <c r="M4" i="85" s="1"/>
  <c r="A84" i="81"/>
  <c r="A83" i="81"/>
  <c r="A82" i="81"/>
  <c r="A81" i="81"/>
  <c r="A80" i="81"/>
  <c r="A79" i="81"/>
  <c r="A78" i="81"/>
  <c r="A77" i="81"/>
  <c r="A75" i="81"/>
  <c r="A74" i="81"/>
  <c r="A72" i="81"/>
  <c r="A71" i="81"/>
  <c r="A70" i="81"/>
  <c r="A69" i="81"/>
  <c r="A68" i="81"/>
  <c r="A67" i="81"/>
  <c r="A66" i="81"/>
  <c r="A65" i="81"/>
  <c r="A64" i="81"/>
  <c r="A63" i="81"/>
  <c r="A62" i="81"/>
  <c r="A61" i="81"/>
  <c r="A60" i="81"/>
  <c r="A59" i="81"/>
  <c r="A58" i="81"/>
  <c r="A57" i="81"/>
  <c r="A56" i="81"/>
  <c r="A55" i="81"/>
  <c r="A54" i="81"/>
  <c r="A53" i="81"/>
  <c r="A52" i="81"/>
  <c r="A51" i="81"/>
  <c r="A50" i="81"/>
  <c r="A49" i="81"/>
  <c r="A48" i="81"/>
  <c r="A47" i="81"/>
  <c r="A46" i="81"/>
  <c r="A45" i="81"/>
  <c r="A44" i="81"/>
  <c r="A43" i="81"/>
  <c r="A42" i="81"/>
  <c r="A41" i="81"/>
  <c r="A40" i="81"/>
  <c r="A39" i="81"/>
  <c r="A38" i="81"/>
  <c r="A37" i="81"/>
  <c r="A36" i="81"/>
  <c r="A35" i="81"/>
  <c r="A34" i="81"/>
  <c r="A33" i="81"/>
  <c r="A32" i="81"/>
  <c r="A31" i="81"/>
  <c r="A30" i="81"/>
  <c r="A29" i="81"/>
  <c r="A28" i="81"/>
  <c r="A27" i="81"/>
  <c r="A26" i="81"/>
  <c r="A25" i="81"/>
  <c r="A24" i="81"/>
  <c r="A23" i="81"/>
  <c r="A22" i="81"/>
  <c r="A21" i="81"/>
  <c r="A20" i="81"/>
  <c r="A19" i="81"/>
  <c r="A18" i="81"/>
  <c r="A17" i="81"/>
  <c r="A16" i="81"/>
  <c r="A15" i="81"/>
  <c r="A14" i="81"/>
  <c r="A13" i="81"/>
  <c r="A12" i="81"/>
  <c r="A11" i="81"/>
  <c r="A10" i="81"/>
  <c r="A9" i="81"/>
  <c r="A8" i="81"/>
  <c r="A7" i="81"/>
  <c r="A6" i="81"/>
  <c r="A5" i="81"/>
  <c r="A4" i="81"/>
  <c r="A3" i="81"/>
  <c r="N93" i="81"/>
  <c r="M93" i="81"/>
  <c r="L93" i="81"/>
  <c r="K93" i="81"/>
  <c r="A83" i="80"/>
  <c r="A82" i="80"/>
  <c r="A81" i="80"/>
  <c r="A77" i="80"/>
  <c r="A76" i="80"/>
  <c r="A75" i="80"/>
  <c r="A74" i="80"/>
  <c r="A73" i="80"/>
  <c r="A66" i="80"/>
  <c r="A65" i="80"/>
  <c r="A56" i="80"/>
  <c r="A55" i="80"/>
  <c r="A54" i="80"/>
  <c r="A39" i="80"/>
  <c r="A38" i="80"/>
  <c r="A33" i="80"/>
  <c r="A32" i="80"/>
  <c r="A28" i="80"/>
  <c r="A27" i="80"/>
  <c r="A26" i="80"/>
  <c r="A15" i="80"/>
  <c r="A14" i="80"/>
  <c r="A13" i="80"/>
  <c r="A12" i="80"/>
  <c r="A11" i="80"/>
  <c r="A10" i="80"/>
  <c r="A9" i="80"/>
  <c r="A8" i="80"/>
  <c r="A7" i="80"/>
  <c r="A6" i="80"/>
  <c r="A5" i="80"/>
  <c r="A4" i="80"/>
  <c r="L95" i="80"/>
  <c r="M95" i="80"/>
  <c r="N95" i="80"/>
  <c r="O95" i="80"/>
  <c r="P95" i="80"/>
  <c r="Q95" i="80"/>
  <c r="K95" i="80"/>
  <c r="A50" i="79"/>
  <c r="A49" i="79"/>
  <c r="A48" i="79"/>
  <c r="A47" i="79"/>
  <c r="A46" i="79"/>
  <c r="A45" i="79"/>
  <c r="A34" i="79"/>
  <c r="A33" i="79"/>
  <c r="A29" i="79"/>
  <c r="A28" i="79"/>
  <c r="A14" i="79"/>
  <c r="A13" i="79"/>
  <c r="A12" i="79"/>
  <c r="A11" i="79"/>
  <c r="A10" i="79"/>
  <c r="A9" i="79"/>
  <c r="A8" i="79"/>
  <c r="A7" i="79"/>
  <c r="A6" i="79"/>
  <c r="A5" i="79"/>
  <c r="A4" i="79"/>
  <c r="N54" i="79"/>
  <c r="M54" i="79"/>
  <c r="L54" i="79"/>
  <c r="K54" i="79"/>
  <c r="R23" i="80"/>
  <c r="R24" i="80"/>
  <c r="R25" i="80"/>
  <c r="R78" i="80"/>
  <c r="R79" i="80"/>
  <c r="R80" i="80"/>
  <c r="O42" i="79"/>
  <c r="O43" i="79"/>
  <c r="O44" i="79"/>
  <c r="A88" i="85"/>
  <c r="A87" i="85"/>
  <c r="A86" i="85"/>
  <c r="A85" i="85"/>
  <c r="A29" i="86"/>
  <c r="A28" i="86"/>
  <c r="A27" i="86"/>
  <c r="A26" i="86"/>
  <c r="A25" i="86"/>
  <c r="A24" i="86"/>
  <c r="A23" i="86"/>
  <c r="A22" i="86"/>
  <c r="A21" i="86"/>
  <c r="A20" i="86"/>
  <c r="A19" i="86"/>
  <c r="A18" i="86"/>
  <c r="A17" i="86"/>
  <c r="A16" i="86"/>
  <c r="A15" i="86"/>
  <c r="A14" i="86"/>
  <c r="A13" i="86"/>
  <c r="A12" i="86"/>
  <c r="A11" i="86"/>
  <c r="A10" i="86"/>
  <c r="A9" i="86"/>
  <c r="A8" i="86"/>
  <c r="A7" i="86"/>
  <c r="A6" i="86"/>
  <c r="A5" i="86"/>
  <c r="A4" i="86"/>
  <c r="L54" i="86"/>
  <c r="J54" i="86"/>
  <c r="I54" i="86"/>
  <c r="K90" i="85"/>
  <c r="K4" i="85" s="1"/>
  <c r="A76" i="85"/>
  <c r="A75" i="85"/>
  <c r="A74" i="85"/>
  <c r="A73" i="85"/>
  <c r="A72" i="85"/>
  <c r="A71" i="85"/>
  <c r="A70" i="85"/>
  <c r="A69" i="85"/>
  <c r="A68" i="85"/>
  <c r="A67" i="85"/>
  <c r="A66" i="85"/>
  <c r="A65" i="85"/>
  <c r="A64" i="85"/>
  <c r="A63" i="85"/>
  <c r="A62" i="85"/>
  <c r="A61" i="85"/>
  <c r="A60" i="85"/>
  <c r="A59" i="85"/>
  <c r="A58" i="85"/>
  <c r="A57" i="85"/>
  <c r="A56" i="85"/>
  <c r="A55" i="85"/>
  <c r="A54" i="85"/>
  <c r="A53" i="85"/>
  <c r="A52" i="85"/>
  <c r="A51" i="85"/>
  <c r="A50" i="85"/>
  <c r="A49" i="85"/>
  <c r="A48" i="85"/>
  <c r="A47" i="85"/>
  <c r="A46" i="85"/>
  <c r="A45" i="85"/>
  <c r="A44" i="85"/>
  <c r="A43" i="85"/>
  <c r="A42" i="85"/>
  <c r="A41" i="85"/>
  <c r="A40" i="85"/>
  <c r="A39" i="85"/>
  <c r="A38" i="85"/>
  <c r="A37" i="85"/>
  <c r="A36" i="85"/>
  <c r="A35" i="85"/>
  <c r="A34" i="85"/>
  <c r="A33" i="85"/>
  <c r="A32" i="85"/>
  <c r="A31" i="85"/>
  <c r="A30" i="85"/>
  <c r="A29" i="85"/>
  <c r="A28" i="85"/>
  <c r="A27" i="85"/>
  <c r="A26" i="85"/>
  <c r="A25" i="85"/>
  <c r="A24" i="85"/>
  <c r="A23" i="85"/>
  <c r="A22" i="85"/>
  <c r="A21" i="85"/>
  <c r="A20" i="85"/>
  <c r="A19" i="85"/>
  <c r="A18" i="85"/>
  <c r="A17" i="85"/>
  <c r="A16" i="85"/>
  <c r="A15" i="85"/>
  <c r="A14" i="85"/>
  <c r="A13" i="85"/>
  <c r="A12" i="85"/>
  <c r="A11" i="85"/>
  <c r="A10" i="85"/>
  <c r="A9" i="85"/>
  <c r="A8" i="85"/>
  <c r="A7" i="85"/>
  <c r="A6" i="85"/>
  <c r="A5" i="85"/>
  <c r="N90" i="85"/>
  <c r="N4" i="85" s="1"/>
  <c r="L90" i="85"/>
  <c r="L4" i="85" s="1"/>
  <c r="A53" i="84"/>
  <c r="A52" i="84"/>
  <c r="A51" i="84"/>
  <c r="A50" i="84"/>
  <c r="A49" i="84"/>
  <c r="A48" i="84"/>
  <c r="A47" i="84"/>
  <c r="A46" i="84"/>
  <c r="A45" i="84"/>
  <c r="A44" i="84"/>
  <c r="A43" i="84"/>
  <c r="A42" i="84"/>
  <c r="A41" i="84"/>
  <c r="A40" i="84"/>
  <c r="A39" i="84"/>
  <c r="A38" i="84"/>
  <c r="A37" i="84"/>
  <c r="A36" i="84"/>
  <c r="A35" i="84"/>
  <c r="A34" i="84"/>
  <c r="A33" i="84"/>
  <c r="A32" i="84"/>
  <c r="A31" i="84"/>
  <c r="A30" i="84"/>
  <c r="A29" i="84"/>
  <c r="A28" i="84"/>
  <c r="A27" i="84"/>
  <c r="A26" i="84"/>
  <c r="A25" i="84"/>
  <c r="A24" i="84"/>
  <c r="A23" i="84"/>
  <c r="A22" i="84"/>
  <c r="A21" i="84"/>
  <c r="A20" i="84"/>
  <c r="A19" i="84"/>
  <c r="A18" i="84"/>
  <c r="A17" i="84"/>
  <c r="A16" i="84"/>
  <c r="A15" i="84"/>
  <c r="A14" i="84"/>
  <c r="A13" i="84"/>
  <c r="A12" i="84"/>
  <c r="A11" i="84"/>
  <c r="A10" i="84"/>
  <c r="A9" i="84"/>
  <c r="A8" i="84"/>
  <c r="A7" i="84"/>
  <c r="A6" i="84"/>
  <c r="A84" i="83"/>
  <c r="A83" i="83"/>
  <c r="A82" i="83"/>
  <c r="A81" i="83"/>
  <c r="A80" i="83"/>
  <c r="A79" i="83"/>
  <c r="A78" i="83"/>
  <c r="A77" i="83"/>
  <c r="A75" i="83"/>
  <c r="A74" i="83"/>
  <c r="A72" i="83"/>
  <c r="A71" i="83"/>
  <c r="A70" i="83"/>
  <c r="A69" i="83"/>
  <c r="A68" i="83"/>
  <c r="A67" i="83"/>
  <c r="A66" i="83"/>
  <c r="A65" i="83"/>
  <c r="A64" i="83"/>
  <c r="A63" i="83"/>
  <c r="A62" i="83"/>
  <c r="A61" i="83"/>
  <c r="A60" i="83"/>
  <c r="A59" i="83"/>
  <c r="A58" i="83"/>
  <c r="A57" i="83"/>
  <c r="A56" i="83"/>
  <c r="A55" i="83"/>
  <c r="A54" i="83"/>
  <c r="A53" i="83"/>
  <c r="A52" i="83"/>
  <c r="A51" i="83"/>
  <c r="A50" i="83"/>
  <c r="A49" i="83"/>
  <c r="A48" i="83"/>
  <c r="A47" i="83"/>
  <c r="A46" i="83"/>
  <c r="A45" i="83"/>
  <c r="A44" i="83"/>
  <c r="A43" i="83"/>
  <c r="A42" i="83"/>
  <c r="A41" i="83"/>
  <c r="A40" i="83"/>
  <c r="A39" i="83"/>
  <c r="A38" i="83"/>
  <c r="A37" i="83"/>
  <c r="A36" i="83"/>
  <c r="A35" i="83"/>
  <c r="A34" i="83"/>
  <c r="A33" i="83"/>
  <c r="A32" i="83"/>
  <c r="A31" i="83"/>
  <c r="A30" i="83"/>
  <c r="A29" i="83"/>
  <c r="A28" i="83"/>
  <c r="A27" i="83"/>
  <c r="A26" i="83"/>
  <c r="A25" i="83"/>
  <c r="A24" i="83"/>
  <c r="A23" i="83"/>
  <c r="A22" i="83"/>
  <c r="A21" i="83"/>
  <c r="A20" i="83"/>
  <c r="A19" i="83"/>
  <c r="A18" i="83"/>
  <c r="A17" i="83"/>
  <c r="A16" i="83"/>
  <c r="A15" i="83"/>
  <c r="A14" i="83"/>
  <c r="A13" i="83"/>
  <c r="A12" i="83"/>
  <c r="A11" i="83"/>
  <c r="A10" i="83"/>
  <c r="A9" i="83"/>
  <c r="A8" i="83"/>
  <c r="A7" i="83"/>
  <c r="A6" i="83"/>
  <c r="A5" i="83"/>
  <c r="A4" i="83"/>
  <c r="A3" i="83"/>
  <c r="O92" i="83"/>
  <c r="L92" i="83"/>
  <c r="K92" i="83"/>
  <c r="Z71" i="82"/>
  <c r="Z70" i="82"/>
  <c r="Z69" i="82"/>
  <c r="Z68" i="82"/>
  <c r="A82" i="82"/>
  <c r="A81" i="82"/>
  <c r="A80" i="82"/>
  <c r="A79" i="82"/>
  <c r="A78" i="82"/>
  <c r="A77" i="82"/>
  <c r="A76" i="82"/>
  <c r="A75" i="82"/>
  <c r="A74" i="82"/>
  <c r="A73" i="82"/>
  <c r="A72" i="82"/>
  <c r="A67" i="82"/>
  <c r="A66" i="82"/>
  <c r="A65" i="82"/>
  <c r="A64" i="82"/>
  <c r="A63" i="82"/>
  <c r="A62" i="82"/>
  <c r="A61" i="82"/>
  <c r="A60" i="82"/>
  <c r="A59" i="82"/>
  <c r="A58" i="82"/>
  <c r="A57" i="82"/>
  <c r="A56" i="82"/>
  <c r="A55" i="82"/>
  <c r="A54" i="82"/>
  <c r="A53" i="82"/>
  <c r="A52" i="82"/>
  <c r="A51" i="82"/>
  <c r="A50" i="82"/>
  <c r="A49" i="82"/>
  <c r="A48" i="82"/>
  <c r="A47" i="82"/>
  <c r="A46" i="82"/>
  <c r="A45" i="82"/>
  <c r="A44" i="82"/>
  <c r="A43" i="82"/>
  <c r="A38" i="82"/>
  <c r="A37" i="82"/>
  <c r="A22" i="82"/>
  <c r="A21" i="82"/>
  <c r="A14" i="82"/>
  <c r="A13" i="82"/>
  <c r="A5" i="82"/>
  <c r="W84" i="82"/>
  <c r="R84" i="82"/>
  <c r="Q84" i="82"/>
  <c r="P84" i="82"/>
  <c r="N84" i="82"/>
  <c r="M84" i="82"/>
  <c r="L84" i="82"/>
  <c r="K84" i="82"/>
  <c r="Z6" i="82"/>
  <c r="Z8" i="82"/>
  <c r="Z9" i="82"/>
  <c r="Z10" i="82"/>
  <c r="Z11" i="82"/>
  <c r="Z12" i="82"/>
  <c r="A84" i="73"/>
  <c r="K84" i="73" s="1"/>
  <c r="A83" i="73"/>
  <c r="K83" i="73" s="1"/>
  <c r="A82" i="73"/>
  <c r="K82" i="73" s="1"/>
  <c r="A81" i="73"/>
  <c r="K81" i="73" s="1"/>
  <c r="A80" i="73"/>
  <c r="K80" i="73" s="1"/>
  <c r="A79" i="73"/>
  <c r="K79" i="73" s="1"/>
  <c r="A78" i="73"/>
  <c r="K78" i="73" s="1"/>
  <c r="A77" i="73"/>
  <c r="K77" i="73" s="1"/>
  <c r="A75" i="73"/>
  <c r="K75" i="73" s="1"/>
  <c r="A74" i="73"/>
  <c r="K74" i="73" s="1"/>
  <c r="A72" i="73"/>
  <c r="K72" i="73" s="1"/>
  <c r="A71" i="73"/>
  <c r="K71" i="73" s="1"/>
  <c r="A70" i="73"/>
  <c r="K70" i="73" s="1"/>
  <c r="A69" i="73"/>
  <c r="K69" i="73" s="1"/>
  <c r="A68" i="73"/>
  <c r="K68" i="73" s="1"/>
  <c r="A67" i="73"/>
  <c r="K67" i="73" s="1"/>
  <c r="A66" i="73"/>
  <c r="K66" i="73" s="1"/>
  <c r="A65" i="73"/>
  <c r="K65" i="73" s="1"/>
  <c r="A64" i="73"/>
  <c r="K64" i="73" s="1"/>
  <c r="A63" i="73"/>
  <c r="K63" i="73" s="1"/>
  <c r="A62" i="73"/>
  <c r="K62" i="73" s="1"/>
  <c r="A61" i="73"/>
  <c r="K61" i="73" s="1"/>
  <c r="A60" i="73"/>
  <c r="K60" i="73" s="1"/>
  <c r="A59" i="73"/>
  <c r="K59" i="73" s="1"/>
  <c r="A58" i="73"/>
  <c r="K58" i="73" s="1"/>
  <c r="A57" i="73"/>
  <c r="K57" i="73" s="1"/>
  <c r="A56" i="73"/>
  <c r="K56" i="73" s="1"/>
  <c r="A55" i="73"/>
  <c r="K55" i="73" s="1"/>
  <c r="A54" i="73"/>
  <c r="K54" i="73" s="1"/>
  <c r="A53" i="73"/>
  <c r="K53" i="73" s="1"/>
  <c r="A52" i="73"/>
  <c r="K52" i="73" s="1"/>
  <c r="A51" i="73"/>
  <c r="K51" i="73" s="1"/>
  <c r="A50" i="73"/>
  <c r="K50" i="73" s="1"/>
  <c r="A49" i="73"/>
  <c r="K49" i="73" s="1"/>
  <c r="A48" i="73"/>
  <c r="K48" i="73" s="1"/>
  <c r="A47" i="73"/>
  <c r="K47" i="73" s="1"/>
  <c r="A46" i="73"/>
  <c r="K46" i="73" s="1"/>
  <c r="A45" i="73"/>
  <c r="K45" i="73" s="1"/>
  <c r="A44" i="73"/>
  <c r="K44" i="73" s="1"/>
  <c r="A43" i="73"/>
  <c r="K43" i="73" s="1"/>
  <c r="A42" i="73"/>
  <c r="K42" i="73" s="1"/>
  <c r="A41" i="73"/>
  <c r="K41" i="73" s="1"/>
  <c r="A40" i="73"/>
  <c r="K40" i="73" s="1"/>
  <c r="A39" i="73"/>
  <c r="K39" i="73" s="1"/>
  <c r="A38" i="73"/>
  <c r="K38" i="73" s="1"/>
  <c r="A37" i="73"/>
  <c r="K37" i="73" s="1"/>
  <c r="A36" i="73"/>
  <c r="K36" i="73" s="1"/>
  <c r="A35" i="73"/>
  <c r="K35" i="73" s="1"/>
  <c r="A34" i="73"/>
  <c r="K34" i="73" s="1"/>
  <c r="A33" i="73"/>
  <c r="K33" i="73" s="1"/>
  <c r="A32" i="73"/>
  <c r="K32" i="73" s="1"/>
  <c r="A31" i="73"/>
  <c r="K31" i="73" s="1"/>
  <c r="A30" i="73"/>
  <c r="K30" i="73" s="1"/>
  <c r="A29" i="73"/>
  <c r="K29" i="73" s="1"/>
  <c r="A28" i="73"/>
  <c r="K28" i="73" s="1"/>
  <c r="A27" i="73"/>
  <c r="K27" i="73" s="1"/>
  <c r="A26" i="73"/>
  <c r="K26" i="73" s="1"/>
  <c r="A25" i="73"/>
  <c r="K25" i="73" s="1"/>
  <c r="A24" i="73"/>
  <c r="K24" i="73" s="1"/>
  <c r="A23" i="73"/>
  <c r="K23" i="73" s="1"/>
  <c r="A22" i="73"/>
  <c r="K22" i="73" s="1"/>
  <c r="A21" i="73"/>
  <c r="K21" i="73" s="1"/>
  <c r="A20" i="73"/>
  <c r="K20" i="73" s="1"/>
  <c r="A19" i="73"/>
  <c r="K19" i="73" s="1"/>
  <c r="A18" i="73"/>
  <c r="K18" i="73" s="1"/>
  <c r="A17" i="73"/>
  <c r="K17" i="73" s="1"/>
  <c r="A16" i="73"/>
  <c r="K16" i="73" s="1"/>
  <c r="A15" i="73"/>
  <c r="K15" i="73" s="1"/>
  <c r="A14" i="73"/>
  <c r="K14" i="73" s="1"/>
  <c r="A13" i="73"/>
  <c r="K13" i="73" s="1"/>
  <c r="A12" i="73"/>
  <c r="K12" i="73" s="1"/>
  <c r="A11" i="73"/>
  <c r="K11" i="73" s="1"/>
  <c r="A10" i="73"/>
  <c r="K10" i="73" s="1"/>
  <c r="A9" i="73"/>
  <c r="K9" i="73" s="1"/>
  <c r="A8" i="73"/>
  <c r="K8" i="73" s="1"/>
  <c r="A7" i="73"/>
  <c r="K7" i="73" s="1"/>
  <c r="A6" i="73"/>
  <c r="K6" i="73" s="1"/>
  <c r="A5" i="73"/>
  <c r="K5" i="73" s="1"/>
  <c r="A4" i="73"/>
  <c r="K4" i="73" s="1"/>
  <c r="A3" i="73"/>
  <c r="K3" i="73" s="1"/>
  <c r="A30" i="72"/>
  <c r="J30" i="72" s="1"/>
  <c r="A29" i="72"/>
  <c r="J29" i="72" s="1"/>
  <c r="A28" i="72"/>
  <c r="J28" i="72" s="1"/>
  <c r="A27" i="72"/>
  <c r="J27" i="72" s="1"/>
  <c r="A26" i="72"/>
  <c r="J26" i="72" s="1"/>
  <c r="A25" i="72"/>
  <c r="J25" i="72" s="1"/>
  <c r="A24" i="72"/>
  <c r="J24" i="72" s="1"/>
  <c r="A23" i="72"/>
  <c r="J23" i="72" s="1"/>
  <c r="A22" i="72"/>
  <c r="J22" i="72" s="1"/>
  <c r="A21" i="72"/>
  <c r="J21" i="72" s="1"/>
  <c r="A20" i="72"/>
  <c r="J20" i="72" s="1"/>
  <c r="A19" i="72"/>
  <c r="J19" i="72" s="1"/>
  <c r="A18" i="72"/>
  <c r="J18" i="72" s="1"/>
  <c r="A17" i="72"/>
  <c r="J17" i="72" s="1"/>
  <c r="A16" i="72"/>
  <c r="J16" i="72" s="1"/>
  <c r="A15" i="72"/>
  <c r="J15" i="72" s="1"/>
  <c r="A14" i="72"/>
  <c r="J14" i="72" s="1"/>
  <c r="A13" i="72"/>
  <c r="J13" i="72" s="1"/>
  <c r="A12" i="72"/>
  <c r="J12" i="72" s="1"/>
  <c r="A11" i="72"/>
  <c r="J11" i="72" s="1"/>
  <c r="A10" i="72"/>
  <c r="J10" i="72" s="1"/>
  <c r="A9" i="72"/>
  <c r="J9" i="72" s="1"/>
  <c r="A8" i="72"/>
  <c r="J8" i="72" s="1"/>
  <c r="A7" i="72"/>
  <c r="J7" i="72" s="1"/>
  <c r="A6" i="72"/>
  <c r="J6" i="72" s="1"/>
  <c r="A5" i="72"/>
  <c r="J5" i="72" s="1"/>
  <c r="A4" i="72"/>
  <c r="J4" i="72" s="1"/>
  <c r="A84" i="68"/>
  <c r="K84" i="68" s="1"/>
  <c r="A83" i="68"/>
  <c r="K83" i="68" s="1"/>
  <c r="A82" i="68"/>
  <c r="K82" i="68" s="1"/>
  <c r="A81" i="68"/>
  <c r="K81" i="68" s="1"/>
  <c r="A80" i="68"/>
  <c r="K80" i="68" s="1"/>
  <c r="A79" i="68"/>
  <c r="K79" i="68" s="1"/>
  <c r="A78" i="68"/>
  <c r="K78" i="68" s="1"/>
  <c r="A77" i="68"/>
  <c r="K77" i="68" s="1"/>
  <c r="A75" i="68"/>
  <c r="K75" i="68" s="1"/>
  <c r="A74" i="68"/>
  <c r="K74" i="68" s="1"/>
  <c r="A72" i="68"/>
  <c r="K72" i="68" s="1"/>
  <c r="A71" i="68"/>
  <c r="K71" i="68" s="1"/>
  <c r="A70" i="68"/>
  <c r="K70" i="68" s="1"/>
  <c r="A69" i="68"/>
  <c r="K69" i="68" s="1"/>
  <c r="A68" i="68"/>
  <c r="K68" i="68" s="1"/>
  <c r="A67" i="68"/>
  <c r="K67" i="68" s="1"/>
  <c r="A66" i="68"/>
  <c r="K66" i="68" s="1"/>
  <c r="A65" i="68"/>
  <c r="K65" i="68" s="1"/>
  <c r="A64" i="68"/>
  <c r="K64" i="68" s="1"/>
  <c r="A63" i="68"/>
  <c r="K63" i="68" s="1"/>
  <c r="A62" i="68"/>
  <c r="K62" i="68" s="1"/>
  <c r="A61" i="68"/>
  <c r="K61" i="68" s="1"/>
  <c r="A60" i="68"/>
  <c r="K60" i="68" s="1"/>
  <c r="A59" i="68"/>
  <c r="K59" i="68" s="1"/>
  <c r="A58" i="68"/>
  <c r="K58" i="68" s="1"/>
  <c r="A57" i="68"/>
  <c r="K57" i="68" s="1"/>
  <c r="A56" i="68"/>
  <c r="K56" i="68" s="1"/>
  <c r="A55" i="68"/>
  <c r="K55" i="68" s="1"/>
  <c r="A54" i="68"/>
  <c r="K54" i="68" s="1"/>
  <c r="A53" i="68"/>
  <c r="K53" i="68" s="1"/>
  <c r="A52" i="68"/>
  <c r="K52" i="68" s="1"/>
  <c r="A51" i="68"/>
  <c r="K51" i="68" s="1"/>
  <c r="A50" i="68"/>
  <c r="K50" i="68" s="1"/>
  <c r="A49" i="68"/>
  <c r="K49" i="68" s="1"/>
  <c r="A48" i="68"/>
  <c r="K48" i="68" s="1"/>
  <c r="A47" i="68"/>
  <c r="K47" i="68" s="1"/>
  <c r="A46" i="68"/>
  <c r="K46" i="68" s="1"/>
  <c r="A45" i="68"/>
  <c r="K45" i="68" s="1"/>
  <c r="A44" i="68"/>
  <c r="K44" i="68" s="1"/>
  <c r="A43" i="68"/>
  <c r="K43" i="68" s="1"/>
  <c r="A42" i="68"/>
  <c r="K42" i="68" s="1"/>
  <c r="A41" i="68"/>
  <c r="K41" i="68" s="1"/>
  <c r="A40" i="68"/>
  <c r="K40" i="68" s="1"/>
  <c r="A39" i="68"/>
  <c r="K39" i="68" s="1"/>
  <c r="A38" i="68"/>
  <c r="K38" i="68" s="1"/>
  <c r="A37" i="68"/>
  <c r="K37" i="68" s="1"/>
  <c r="A36" i="68"/>
  <c r="K36" i="68" s="1"/>
  <c r="A35" i="68"/>
  <c r="K35" i="68" s="1"/>
  <c r="A34" i="68"/>
  <c r="K34" i="68" s="1"/>
  <c r="A33" i="68"/>
  <c r="K33" i="68" s="1"/>
  <c r="A32" i="68"/>
  <c r="K32" i="68" s="1"/>
  <c r="A31" i="68"/>
  <c r="K31" i="68" s="1"/>
  <c r="A30" i="68"/>
  <c r="K30" i="68" s="1"/>
  <c r="A29" i="68"/>
  <c r="K29" i="68" s="1"/>
  <c r="A28" i="68"/>
  <c r="K28" i="68" s="1"/>
  <c r="A27" i="68"/>
  <c r="K27" i="68" s="1"/>
  <c r="A26" i="68"/>
  <c r="K26" i="68" s="1"/>
  <c r="A25" i="68"/>
  <c r="K25" i="68" s="1"/>
  <c r="A24" i="68"/>
  <c r="K24" i="68" s="1"/>
  <c r="A23" i="68"/>
  <c r="K23" i="68" s="1"/>
  <c r="A22" i="68"/>
  <c r="K22" i="68" s="1"/>
  <c r="A21" i="68"/>
  <c r="K21" i="68" s="1"/>
  <c r="A20" i="68"/>
  <c r="K20" i="68" s="1"/>
  <c r="A19" i="68"/>
  <c r="K19" i="68" s="1"/>
  <c r="A18" i="68"/>
  <c r="K18" i="68" s="1"/>
  <c r="A17" i="68"/>
  <c r="K17" i="68" s="1"/>
  <c r="A16" i="68"/>
  <c r="K16" i="68" s="1"/>
  <c r="A15" i="68"/>
  <c r="K15" i="68" s="1"/>
  <c r="A14" i="68"/>
  <c r="K14" i="68" s="1"/>
  <c r="A13" i="68"/>
  <c r="K13" i="68" s="1"/>
  <c r="A12" i="68"/>
  <c r="K12" i="68" s="1"/>
  <c r="A11" i="68"/>
  <c r="K11" i="68" s="1"/>
  <c r="A10" i="68"/>
  <c r="K10" i="68" s="1"/>
  <c r="A9" i="68"/>
  <c r="K9" i="68" s="1"/>
  <c r="A8" i="68"/>
  <c r="K8" i="68" s="1"/>
  <c r="A7" i="68"/>
  <c r="K7" i="68" s="1"/>
  <c r="A6" i="68"/>
  <c r="K6" i="68" s="1"/>
  <c r="A5" i="68"/>
  <c r="K5" i="68" s="1"/>
  <c r="A4" i="68"/>
  <c r="K4" i="68" s="1"/>
  <c r="A3" i="68"/>
  <c r="K3" i="68" s="1"/>
  <c r="A64" i="67"/>
  <c r="I64" i="67" s="1"/>
  <c r="A63" i="67"/>
  <c r="I63" i="67" s="1"/>
  <c r="A62" i="67"/>
  <c r="I62" i="67" s="1"/>
  <c r="A10" i="67"/>
  <c r="I10" i="67" s="1"/>
  <c r="A9" i="67"/>
  <c r="I9" i="67" s="1"/>
  <c r="A4" i="67"/>
  <c r="I4" i="67" s="1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5" i="3"/>
  <c r="A74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5" i="2"/>
  <c r="A21" i="2"/>
  <c r="A20" i="2"/>
  <c r="A19" i="2"/>
  <c r="A18" i="2"/>
  <c r="A17" i="2"/>
  <c r="A15" i="2"/>
  <c r="A14" i="2"/>
  <c r="A13" i="2"/>
  <c r="A10" i="2"/>
  <c r="A9" i="2"/>
  <c r="A8" i="2"/>
  <c r="A7" i="2"/>
  <c r="A6" i="2"/>
  <c r="K88" i="73" l="1"/>
  <c r="L20" i="3"/>
  <c r="L13" i="3"/>
  <c r="L53" i="3"/>
  <c r="L6" i="3"/>
  <c r="L22" i="3"/>
  <c r="L38" i="3"/>
  <c r="L54" i="3"/>
  <c r="L62" i="3"/>
  <c r="L80" i="3"/>
  <c r="L88" i="3"/>
  <c r="M22" i="85"/>
  <c r="K22" i="85"/>
  <c r="N22" i="85"/>
  <c r="L22" i="85"/>
  <c r="M54" i="85"/>
  <c r="N54" i="85"/>
  <c r="L54" i="85"/>
  <c r="K54" i="85"/>
  <c r="L15" i="3"/>
  <c r="L31" i="3"/>
  <c r="L47" i="3"/>
  <c r="L63" i="3"/>
  <c r="L81" i="3"/>
  <c r="L89" i="3"/>
  <c r="K7" i="85"/>
  <c r="M7" i="85"/>
  <c r="N7" i="85"/>
  <c r="L7" i="85"/>
  <c r="K23" i="85"/>
  <c r="N23" i="85"/>
  <c r="L23" i="85"/>
  <c r="M23" i="85"/>
  <c r="K39" i="85"/>
  <c r="L39" i="85"/>
  <c r="M39" i="85"/>
  <c r="N39" i="85"/>
  <c r="K63" i="85"/>
  <c r="N63" i="85"/>
  <c r="L63" i="85"/>
  <c r="M63" i="85"/>
  <c r="L12" i="3"/>
  <c r="L44" i="3"/>
  <c r="L78" i="3"/>
  <c r="L28" i="85"/>
  <c r="M28" i="85"/>
  <c r="N28" i="85"/>
  <c r="K28" i="85"/>
  <c r="N52" i="85"/>
  <c r="M52" i="85"/>
  <c r="L52" i="85"/>
  <c r="K52" i="85"/>
  <c r="L29" i="3"/>
  <c r="L69" i="3"/>
  <c r="L14" i="3"/>
  <c r="L46" i="3"/>
  <c r="L70" i="3"/>
  <c r="L14" i="85"/>
  <c r="K14" i="85"/>
  <c r="N14" i="85"/>
  <c r="M14" i="85"/>
  <c r="M38" i="85"/>
  <c r="N38" i="85"/>
  <c r="K38" i="85"/>
  <c r="L38" i="85"/>
  <c r="M70" i="85"/>
  <c r="K70" i="85"/>
  <c r="N70" i="85"/>
  <c r="L70" i="85"/>
  <c r="K31" i="85"/>
  <c r="M31" i="85"/>
  <c r="N31" i="85"/>
  <c r="L31" i="85"/>
  <c r="N55" i="85"/>
  <c r="M55" i="85"/>
  <c r="L55" i="85"/>
  <c r="K55" i="85"/>
  <c r="L8" i="3"/>
  <c r="L16" i="3"/>
  <c r="L24" i="3"/>
  <c r="L32" i="3"/>
  <c r="L40" i="3"/>
  <c r="L48" i="3"/>
  <c r="L56" i="3"/>
  <c r="L64" i="3"/>
  <c r="L72" i="3"/>
  <c r="L82" i="3"/>
  <c r="L36" i="3"/>
  <c r="L68" i="3"/>
  <c r="L37" i="3"/>
  <c r="L79" i="3"/>
  <c r="M6" i="85"/>
  <c r="K6" i="85"/>
  <c r="N6" i="85"/>
  <c r="L6" i="85"/>
  <c r="N30" i="85"/>
  <c r="K30" i="85"/>
  <c r="L30" i="85"/>
  <c r="M30" i="85"/>
  <c r="N62" i="85"/>
  <c r="L62" i="85"/>
  <c r="K62" i="85"/>
  <c r="M62" i="85"/>
  <c r="L7" i="3"/>
  <c r="L23" i="3"/>
  <c r="L39" i="3"/>
  <c r="L55" i="3"/>
  <c r="L71" i="3"/>
  <c r="M15" i="85"/>
  <c r="L15" i="85"/>
  <c r="N15" i="85"/>
  <c r="K15" i="85"/>
  <c r="K47" i="85"/>
  <c r="M47" i="85"/>
  <c r="L47" i="85"/>
  <c r="N47" i="85"/>
  <c r="K71" i="85"/>
  <c r="M71" i="85"/>
  <c r="N71" i="85"/>
  <c r="L71" i="85"/>
  <c r="L9" i="3"/>
  <c r="L17" i="3"/>
  <c r="L25" i="3"/>
  <c r="L33" i="3"/>
  <c r="L41" i="3"/>
  <c r="L49" i="3"/>
  <c r="L57" i="3"/>
  <c r="L65" i="3"/>
  <c r="L74" i="3"/>
  <c r="L83" i="3"/>
  <c r="L18" i="3"/>
  <c r="L26" i="3"/>
  <c r="L34" i="3"/>
  <c r="L42" i="3"/>
  <c r="L50" i="3"/>
  <c r="L58" i="3"/>
  <c r="L66" i="3"/>
  <c r="L75" i="3"/>
  <c r="L84" i="3"/>
  <c r="K10" i="85"/>
  <c r="L10" i="85"/>
  <c r="M10" i="85"/>
  <c r="N10" i="85"/>
  <c r="N34" i="85"/>
  <c r="L34" i="85"/>
  <c r="K34" i="85"/>
  <c r="M34" i="85"/>
  <c r="N66" i="85"/>
  <c r="M66" i="85"/>
  <c r="L66" i="85"/>
  <c r="K66" i="85"/>
  <c r="L10" i="3"/>
  <c r="N18" i="85"/>
  <c r="M18" i="85"/>
  <c r="K18" i="85"/>
  <c r="L18" i="85"/>
  <c r="N26" i="85"/>
  <c r="M26" i="85"/>
  <c r="L26" i="85"/>
  <c r="K26" i="85"/>
  <c r="K42" i="85"/>
  <c r="N42" i="85"/>
  <c r="M42" i="85"/>
  <c r="L42" i="85"/>
  <c r="N50" i="85"/>
  <c r="L50" i="85"/>
  <c r="M50" i="85"/>
  <c r="K50" i="85"/>
  <c r="N58" i="85"/>
  <c r="L58" i="85"/>
  <c r="K58" i="85"/>
  <c r="M58" i="85"/>
  <c r="M74" i="85"/>
  <c r="N74" i="85"/>
  <c r="K74" i="85"/>
  <c r="L74" i="85"/>
  <c r="L85" i="85"/>
  <c r="M85" i="85"/>
  <c r="K85" i="85"/>
  <c r="N85" i="85"/>
  <c r="L3" i="3"/>
  <c r="L11" i="3"/>
  <c r="L19" i="3"/>
  <c r="L27" i="3"/>
  <c r="L35" i="3"/>
  <c r="L43" i="3"/>
  <c r="L51" i="3"/>
  <c r="L59" i="3"/>
  <c r="L67" i="3"/>
  <c r="L77" i="3"/>
  <c r="L85" i="3"/>
  <c r="L28" i="3"/>
  <c r="L52" i="3"/>
  <c r="L60" i="3"/>
  <c r="L86" i="3"/>
  <c r="L12" i="85"/>
  <c r="N12" i="85"/>
  <c r="M12" i="85"/>
  <c r="K12" i="85"/>
  <c r="L68" i="85"/>
  <c r="M68" i="85"/>
  <c r="K68" i="85"/>
  <c r="N68" i="85"/>
  <c r="M87" i="85"/>
  <c r="K87" i="85"/>
  <c r="N87" i="85"/>
  <c r="L87" i="85"/>
  <c r="M36" i="85"/>
  <c r="N36" i="85"/>
  <c r="L36" i="85"/>
  <c r="K36" i="85"/>
  <c r="L44" i="85"/>
  <c r="N44" i="85"/>
  <c r="M44" i="85"/>
  <c r="K44" i="85"/>
  <c r="L76" i="85"/>
  <c r="N76" i="85"/>
  <c r="K76" i="85"/>
  <c r="M76" i="85"/>
  <c r="N5" i="85"/>
  <c r="K5" i="85"/>
  <c r="L5" i="85"/>
  <c r="M5" i="85"/>
  <c r="M82" i="85" s="1"/>
  <c r="L13" i="85"/>
  <c r="K13" i="85"/>
  <c r="N13" i="85"/>
  <c r="M13" i="85"/>
  <c r="N21" i="85"/>
  <c r="K21" i="85"/>
  <c r="M21" i="85"/>
  <c r="L21" i="85"/>
  <c r="L29" i="85"/>
  <c r="M29" i="85"/>
  <c r="K29" i="85"/>
  <c r="N29" i="85"/>
  <c r="N37" i="85"/>
  <c r="M37" i="85"/>
  <c r="L37" i="85"/>
  <c r="K37" i="85"/>
  <c r="L45" i="85"/>
  <c r="K45" i="85"/>
  <c r="M45" i="85"/>
  <c r="N45" i="85"/>
  <c r="N53" i="85"/>
  <c r="L53" i="85"/>
  <c r="M53" i="85"/>
  <c r="K53" i="85"/>
  <c r="L61" i="85"/>
  <c r="N61" i="85"/>
  <c r="M61" i="85"/>
  <c r="K61" i="85"/>
  <c r="N69" i="85"/>
  <c r="K69" i="85"/>
  <c r="M69" i="85"/>
  <c r="L69" i="85"/>
  <c r="K88" i="85"/>
  <c r="N88" i="85"/>
  <c r="M88" i="85"/>
  <c r="L88" i="85"/>
  <c r="L4" i="3"/>
  <c r="L20" i="85"/>
  <c r="K20" i="85"/>
  <c r="M20" i="85"/>
  <c r="N20" i="85"/>
  <c r="L60" i="85"/>
  <c r="K60" i="85"/>
  <c r="M60" i="85"/>
  <c r="N60" i="85"/>
  <c r="L5" i="3"/>
  <c r="L21" i="3"/>
  <c r="L45" i="3"/>
  <c r="L61" i="3"/>
  <c r="L87" i="3"/>
  <c r="L30" i="3"/>
  <c r="K46" i="85"/>
  <c r="N46" i="85"/>
  <c r="L46" i="85"/>
  <c r="M46" i="85"/>
  <c r="L40" i="79"/>
  <c r="L25" i="79"/>
  <c r="L39" i="79"/>
  <c r="L16" i="79"/>
  <c r="L41" i="79"/>
  <c r="L38" i="79"/>
  <c r="L31" i="79"/>
  <c r="L26" i="79"/>
  <c r="L24" i="79"/>
  <c r="L22" i="79"/>
  <c r="L17" i="79"/>
  <c r="L15" i="79"/>
  <c r="L36" i="79"/>
  <c r="L21" i="79"/>
  <c r="L35" i="79"/>
  <c r="L23" i="79"/>
  <c r="L37" i="79"/>
  <c r="L30" i="79"/>
  <c r="L27" i="79"/>
  <c r="L32" i="79"/>
  <c r="L9" i="79"/>
  <c r="M9" i="79"/>
  <c r="K9" i="79"/>
  <c r="N9" i="79"/>
  <c r="K33" i="79"/>
  <c r="M33" i="79"/>
  <c r="N33" i="79"/>
  <c r="L33" i="79"/>
  <c r="K34" i="80"/>
  <c r="K91" i="80"/>
  <c r="K50" i="80"/>
  <c r="K30" i="80"/>
  <c r="K46" i="80"/>
  <c r="K84" i="80"/>
  <c r="K29" i="80"/>
  <c r="K58" i="80"/>
  <c r="K16" i="80"/>
  <c r="K36" i="80"/>
  <c r="K48" i="80"/>
  <c r="K62" i="80"/>
  <c r="K41" i="80"/>
  <c r="K49" i="80"/>
  <c r="K72" i="80"/>
  <c r="K20" i="80"/>
  <c r="K61" i="80"/>
  <c r="K71" i="80"/>
  <c r="K42" i="80"/>
  <c r="K59" i="80"/>
  <c r="K17" i="80"/>
  <c r="K45" i="80"/>
  <c r="K21" i="80"/>
  <c r="K86" i="80"/>
  <c r="K40" i="80"/>
  <c r="K70" i="80"/>
  <c r="K37" i="80"/>
  <c r="K69" i="80"/>
  <c r="K64" i="80"/>
  <c r="K35" i="80"/>
  <c r="K85" i="80"/>
  <c r="K90" i="80"/>
  <c r="K63" i="80"/>
  <c r="K88" i="80"/>
  <c r="K43" i="80"/>
  <c r="K47" i="80"/>
  <c r="K92" i="80"/>
  <c r="K57" i="80"/>
  <c r="K22" i="80"/>
  <c r="K44" i="80"/>
  <c r="K68" i="80"/>
  <c r="K67" i="80"/>
  <c r="K60" i="80"/>
  <c r="K89" i="80"/>
  <c r="K19" i="80"/>
  <c r="K87" i="80"/>
  <c r="K18" i="80"/>
  <c r="Q5" i="80"/>
  <c r="L5" i="80"/>
  <c r="K5" i="80"/>
  <c r="M5" i="80"/>
  <c r="O5" i="80"/>
  <c r="P5" i="80"/>
  <c r="N5" i="80"/>
  <c r="M13" i="80"/>
  <c r="K13" i="80"/>
  <c r="N13" i="80"/>
  <c r="O13" i="80"/>
  <c r="Q13" i="80"/>
  <c r="L13" i="80"/>
  <c r="P13" i="80"/>
  <c r="N38" i="80"/>
  <c r="L38" i="80"/>
  <c r="M38" i="80"/>
  <c r="Q38" i="80"/>
  <c r="O38" i="80"/>
  <c r="P38" i="80"/>
  <c r="K38" i="80"/>
  <c r="Q74" i="80"/>
  <c r="O74" i="80"/>
  <c r="L74" i="80"/>
  <c r="P74" i="80"/>
  <c r="M74" i="80"/>
  <c r="N74" i="80"/>
  <c r="K74" i="80"/>
  <c r="L8" i="81"/>
  <c r="K8" i="81"/>
  <c r="M8" i="81"/>
  <c r="N8" i="81"/>
  <c r="K16" i="81"/>
  <c r="L16" i="81"/>
  <c r="N16" i="81"/>
  <c r="M16" i="81"/>
  <c r="K24" i="81"/>
  <c r="L24" i="81"/>
  <c r="M24" i="81"/>
  <c r="N24" i="81"/>
  <c r="M32" i="81"/>
  <c r="L32" i="81"/>
  <c r="N32" i="81"/>
  <c r="K32" i="81"/>
  <c r="L40" i="81"/>
  <c r="N40" i="81"/>
  <c r="M40" i="81"/>
  <c r="K40" i="81"/>
  <c r="K48" i="81"/>
  <c r="N48" i="81"/>
  <c r="M48" i="81"/>
  <c r="L48" i="81"/>
  <c r="N56" i="81"/>
  <c r="K56" i="81"/>
  <c r="M56" i="81"/>
  <c r="L56" i="81"/>
  <c r="N64" i="81"/>
  <c r="M64" i="81"/>
  <c r="K64" i="81"/>
  <c r="L64" i="81"/>
  <c r="K72" i="81"/>
  <c r="L72" i="81"/>
  <c r="N72" i="81"/>
  <c r="M72" i="81"/>
  <c r="M82" i="81"/>
  <c r="L82" i="81"/>
  <c r="N82" i="81"/>
  <c r="K82" i="81"/>
  <c r="L90" i="3"/>
  <c r="N8" i="85"/>
  <c r="L8" i="85"/>
  <c r="K8" i="85"/>
  <c r="M8" i="85"/>
  <c r="K16" i="85"/>
  <c r="N16" i="85"/>
  <c r="M16" i="85"/>
  <c r="L16" i="85"/>
  <c r="K24" i="85"/>
  <c r="L24" i="85"/>
  <c r="N24" i="85"/>
  <c r="M24" i="85"/>
  <c r="K32" i="85"/>
  <c r="L32" i="85"/>
  <c r="M32" i="85"/>
  <c r="N32" i="85"/>
  <c r="M40" i="85"/>
  <c r="L40" i="85"/>
  <c r="K40" i="85"/>
  <c r="N40" i="85"/>
  <c r="K48" i="85"/>
  <c r="N48" i="85"/>
  <c r="M48" i="85"/>
  <c r="L48" i="85"/>
  <c r="M56" i="85"/>
  <c r="L56" i="85"/>
  <c r="K56" i="85"/>
  <c r="N56" i="85"/>
  <c r="K64" i="85"/>
  <c r="M64" i="85"/>
  <c r="N64" i="85"/>
  <c r="L64" i="85"/>
  <c r="N72" i="85"/>
  <c r="L72" i="85"/>
  <c r="K72" i="85"/>
  <c r="M72" i="85"/>
  <c r="M30" i="79"/>
  <c r="M40" i="79"/>
  <c r="M25" i="79"/>
  <c r="M37" i="79"/>
  <c r="M41" i="79"/>
  <c r="M32" i="79"/>
  <c r="M38" i="79"/>
  <c r="M31" i="79"/>
  <c r="M22" i="79"/>
  <c r="M23" i="79"/>
  <c r="M36" i="79"/>
  <c r="M26" i="79"/>
  <c r="M24" i="79"/>
  <c r="M21" i="79"/>
  <c r="M15" i="79"/>
  <c r="M27" i="79"/>
  <c r="M39" i="79"/>
  <c r="M17" i="79"/>
  <c r="M16" i="79"/>
  <c r="M35" i="79"/>
  <c r="L10" i="79"/>
  <c r="K10" i="79"/>
  <c r="M10" i="79"/>
  <c r="N10" i="79"/>
  <c r="L34" i="79"/>
  <c r="M34" i="79"/>
  <c r="N34" i="79"/>
  <c r="K34" i="79"/>
  <c r="Q17" i="80"/>
  <c r="Q70" i="80"/>
  <c r="Q57" i="80"/>
  <c r="Q89" i="80"/>
  <c r="Q47" i="80"/>
  <c r="Q41" i="80"/>
  <c r="Q69" i="80"/>
  <c r="Q22" i="80"/>
  <c r="Q90" i="80"/>
  <c r="Q50" i="80"/>
  <c r="Q61" i="80"/>
  <c r="Q18" i="80"/>
  <c r="Q42" i="80"/>
  <c r="Q44" i="80"/>
  <c r="Q68" i="80"/>
  <c r="Q63" i="80"/>
  <c r="Q87" i="80"/>
  <c r="Q60" i="80"/>
  <c r="Q40" i="80"/>
  <c r="Q16" i="80"/>
  <c r="Q91" i="80"/>
  <c r="Q67" i="80"/>
  <c r="Q88" i="80"/>
  <c r="Q85" i="80"/>
  <c r="Q84" i="80"/>
  <c r="Q45" i="80"/>
  <c r="Q20" i="80"/>
  <c r="Q43" i="80"/>
  <c r="Q30" i="80"/>
  <c r="Q34" i="80"/>
  <c r="Q29" i="80"/>
  <c r="Q49" i="80"/>
  <c r="Q72" i="80"/>
  <c r="Q36" i="80"/>
  <c r="Q21" i="80"/>
  <c r="Q19" i="80"/>
  <c r="Q46" i="80"/>
  <c r="Q48" i="80"/>
  <c r="Q62" i="80"/>
  <c r="Q86" i="80"/>
  <c r="Q59" i="80"/>
  <c r="Q58" i="80"/>
  <c r="Q92" i="80"/>
  <c r="Q37" i="80"/>
  <c r="Q64" i="80"/>
  <c r="Q35" i="80"/>
  <c r="R35" i="80" s="1"/>
  <c r="Q71" i="80"/>
  <c r="Q6" i="80"/>
  <c r="P6" i="80"/>
  <c r="N6" i="80"/>
  <c r="K6" i="80"/>
  <c r="O6" i="80"/>
  <c r="L6" i="80"/>
  <c r="M6" i="80"/>
  <c r="O14" i="80"/>
  <c r="P14" i="80"/>
  <c r="M14" i="80"/>
  <c r="L14" i="80"/>
  <c r="N14" i="80"/>
  <c r="K14" i="80"/>
  <c r="Q14" i="80"/>
  <c r="L39" i="80"/>
  <c r="N39" i="80"/>
  <c r="Q39" i="80"/>
  <c r="P39" i="80"/>
  <c r="O39" i="80"/>
  <c r="K39" i="80"/>
  <c r="M39" i="80"/>
  <c r="M75" i="80"/>
  <c r="Q75" i="80"/>
  <c r="P75" i="80"/>
  <c r="O75" i="80"/>
  <c r="L75" i="80"/>
  <c r="K75" i="80"/>
  <c r="N75" i="80"/>
  <c r="M9" i="81"/>
  <c r="N9" i="81"/>
  <c r="L9" i="81"/>
  <c r="K9" i="81"/>
  <c r="M17" i="81"/>
  <c r="K17" i="81"/>
  <c r="L17" i="81"/>
  <c r="N17" i="81"/>
  <c r="M25" i="81"/>
  <c r="K25" i="81"/>
  <c r="L25" i="81"/>
  <c r="N25" i="81"/>
  <c r="M33" i="81"/>
  <c r="L33" i="81"/>
  <c r="K33" i="81"/>
  <c r="N33" i="81"/>
  <c r="N41" i="81"/>
  <c r="K41" i="81"/>
  <c r="L41" i="81"/>
  <c r="M41" i="81"/>
  <c r="M49" i="81"/>
  <c r="L49" i="81"/>
  <c r="K49" i="81"/>
  <c r="N49" i="81"/>
  <c r="M57" i="81"/>
  <c r="L57" i="81"/>
  <c r="N57" i="81"/>
  <c r="K57" i="81"/>
  <c r="M65" i="81"/>
  <c r="K65" i="81"/>
  <c r="N65" i="81"/>
  <c r="L65" i="81"/>
  <c r="L74" i="81"/>
  <c r="N74" i="81"/>
  <c r="M74" i="81"/>
  <c r="K74" i="81"/>
  <c r="M83" i="81"/>
  <c r="K83" i="81"/>
  <c r="L83" i="81"/>
  <c r="N83" i="81"/>
  <c r="L91" i="3"/>
  <c r="K9" i="85"/>
  <c r="M9" i="85"/>
  <c r="N9" i="85"/>
  <c r="L9" i="85"/>
  <c r="M17" i="85"/>
  <c r="N17" i="85"/>
  <c r="L17" i="85"/>
  <c r="K17" i="85"/>
  <c r="L25" i="85"/>
  <c r="M25" i="85"/>
  <c r="K25" i="85"/>
  <c r="N25" i="85"/>
  <c r="M33" i="85"/>
  <c r="N33" i="85"/>
  <c r="K33" i="85"/>
  <c r="L33" i="85"/>
  <c r="N41" i="85"/>
  <c r="M41" i="85"/>
  <c r="K41" i="85"/>
  <c r="L41" i="85"/>
  <c r="M49" i="85"/>
  <c r="K49" i="85"/>
  <c r="L49" i="85"/>
  <c r="N49" i="85"/>
  <c r="M57" i="85"/>
  <c r="L57" i="85"/>
  <c r="N57" i="85"/>
  <c r="K57" i="85"/>
  <c r="M65" i="85"/>
  <c r="K65" i="85"/>
  <c r="N65" i="85"/>
  <c r="L65" i="85"/>
  <c r="K73" i="85"/>
  <c r="N73" i="85"/>
  <c r="M73" i="85"/>
  <c r="L73" i="85"/>
  <c r="N38" i="79"/>
  <c r="N31" i="79"/>
  <c r="N16" i="79"/>
  <c r="N32" i="79"/>
  <c r="N24" i="79"/>
  <c r="N40" i="79"/>
  <c r="N26" i="79"/>
  <c r="N15" i="79"/>
  <c r="N21" i="79"/>
  <c r="N23" i="79"/>
  <c r="N36" i="79"/>
  <c r="N35" i="79"/>
  <c r="N22" i="79"/>
  <c r="N27" i="79"/>
  <c r="N30" i="79"/>
  <c r="N41" i="79"/>
  <c r="N25" i="79"/>
  <c r="N39" i="79"/>
  <c r="N17" i="79"/>
  <c r="N37" i="79"/>
  <c r="N11" i="79"/>
  <c r="K11" i="79"/>
  <c r="M11" i="79"/>
  <c r="L11" i="79"/>
  <c r="M45" i="79"/>
  <c r="K45" i="79"/>
  <c r="L45" i="79"/>
  <c r="N45" i="79"/>
  <c r="P49" i="80"/>
  <c r="P16" i="80"/>
  <c r="P72" i="80"/>
  <c r="P22" i="80"/>
  <c r="P86" i="80"/>
  <c r="P45" i="80"/>
  <c r="P35" i="80"/>
  <c r="P47" i="80"/>
  <c r="P60" i="80"/>
  <c r="P46" i="80"/>
  <c r="P37" i="80"/>
  <c r="P62" i="80"/>
  <c r="P30" i="80"/>
  <c r="P58" i="80"/>
  <c r="P92" i="80"/>
  <c r="P50" i="80"/>
  <c r="P43" i="80"/>
  <c r="P48" i="80"/>
  <c r="P87" i="80"/>
  <c r="P18" i="80"/>
  <c r="P17" i="80"/>
  <c r="P29" i="80"/>
  <c r="P36" i="80"/>
  <c r="P44" i="80"/>
  <c r="P68" i="80"/>
  <c r="P21" i="80"/>
  <c r="P63" i="80"/>
  <c r="P67" i="80"/>
  <c r="P88" i="80"/>
  <c r="P19" i="80"/>
  <c r="P61" i="80"/>
  <c r="P42" i="80"/>
  <c r="P41" i="80"/>
  <c r="P57" i="80"/>
  <c r="P69" i="80"/>
  <c r="P59" i="80"/>
  <c r="P34" i="80"/>
  <c r="P40" i="80"/>
  <c r="P70" i="80"/>
  <c r="P91" i="80"/>
  <c r="P64" i="80"/>
  <c r="P89" i="80"/>
  <c r="P20" i="80"/>
  <c r="P71" i="80"/>
  <c r="P85" i="80"/>
  <c r="P84" i="80"/>
  <c r="P90" i="80"/>
  <c r="N7" i="80"/>
  <c r="M7" i="80"/>
  <c r="Q7" i="80"/>
  <c r="P7" i="80"/>
  <c r="O7" i="80"/>
  <c r="L7" i="80"/>
  <c r="K7" i="80"/>
  <c r="N15" i="80"/>
  <c r="O15" i="80"/>
  <c r="P15" i="80"/>
  <c r="K15" i="80"/>
  <c r="L15" i="80"/>
  <c r="M15" i="80"/>
  <c r="Q15" i="80"/>
  <c r="P54" i="80"/>
  <c r="M54" i="80"/>
  <c r="O54" i="80"/>
  <c r="K54" i="80"/>
  <c r="Q54" i="80"/>
  <c r="L54" i="80"/>
  <c r="N54" i="80"/>
  <c r="M76" i="80"/>
  <c r="L76" i="80"/>
  <c r="Q76" i="80"/>
  <c r="N76" i="80"/>
  <c r="P76" i="80"/>
  <c r="K76" i="80"/>
  <c r="O76" i="80"/>
  <c r="M10" i="81"/>
  <c r="N10" i="81"/>
  <c r="L10" i="81"/>
  <c r="K10" i="81"/>
  <c r="N18" i="81"/>
  <c r="M18" i="81"/>
  <c r="L18" i="81"/>
  <c r="K18" i="81"/>
  <c r="M26" i="81"/>
  <c r="K26" i="81"/>
  <c r="L26" i="81"/>
  <c r="N26" i="81"/>
  <c r="N34" i="81"/>
  <c r="L34" i="81"/>
  <c r="K34" i="81"/>
  <c r="M34" i="81"/>
  <c r="M42" i="81"/>
  <c r="N42" i="81"/>
  <c r="L42" i="81"/>
  <c r="K42" i="81"/>
  <c r="M50" i="81"/>
  <c r="N50" i="81"/>
  <c r="K50" i="81"/>
  <c r="L50" i="81"/>
  <c r="M58" i="81"/>
  <c r="N58" i="81"/>
  <c r="K58" i="81"/>
  <c r="L58" i="81"/>
  <c r="M66" i="81"/>
  <c r="K66" i="81"/>
  <c r="N66" i="81"/>
  <c r="L66" i="81"/>
  <c r="M75" i="81"/>
  <c r="N75" i="81"/>
  <c r="K75" i="81"/>
  <c r="L75" i="81"/>
  <c r="L84" i="81"/>
  <c r="K84" i="81"/>
  <c r="N84" i="81"/>
  <c r="M84" i="81"/>
  <c r="M4" i="79"/>
  <c r="L4" i="79"/>
  <c r="N4" i="79"/>
  <c r="K4" i="79"/>
  <c r="N12" i="79"/>
  <c r="M12" i="79"/>
  <c r="L12" i="79"/>
  <c r="K12" i="79"/>
  <c r="L46" i="79"/>
  <c r="K46" i="79"/>
  <c r="N46" i="79"/>
  <c r="M46" i="79"/>
  <c r="O84" i="80"/>
  <c r="O92" i="80"/>
  <c r="O63" i="80"/>
  <c r="O71" i="80"/>
  <c r="O87" i="80"/>
  <c r="O60" i="80"/>
  <c r="O59" i="80"/>
  <c r="O34" i="80"/>
  <c r="O91" i="80"/>
  <c r="O43" i="80"/>
  <c r="O85" i="80"/>
  <c r="O30" i="80"/>
  <c r="O40" i="80"/>
  <c r="O58" i="80"/>
  <c r="O45" i="80"/>
  <c r="O22" i="80"/>
  <c r="O64" i="80"/>
  <c r="O50" i="80"/>
  <c r="O67" i="80"/>
  <c r="O18" i="80"/>
  <c r="O41" i="80"/>
  <c r="O46" i="80"/>
  <c r="O70" i="80"/>
  <c r="O57" i="80"/>
  <c r="O36" i="80"/>
  <c r="O68" i="80"/>
  <c r="O90" i="80"/>
  <c r="O20" i="80"/>
  <c r="O19" i="80"/>
  <c r="O16" i="80"/>
  <c r="O62" i="80"/>
  <c r="O37" i="80"/>
  <c r="O35" i="80"/>
  <c r="O89" i="80"/>
  <c r="O48" i="80"/>
  <c r="O61" i="80"/>
  <c r="O29" i="80"/>
  <c r="O49" i="80"/>
  <c r="O72" i="80"/>
  <c r="O47" i="80"/>
  <c r="O17" i="80"/>
  <c r="O69" i="80"/>
  <c r="O44" i="80"/>
  <c r="O21" i="80"/>
  <c r="O88" i="80"/>
  <c r="O42" i="80"/>
  <c r="O86" i="80"/>
  <c r="P8" i="80"/>
  <c r="L8" i="80"/>
  <c r="M8" i="80"/>
  <c r="Q8" i="80"/>
  <c r="K8" i="80"/>
  <c r="O8" i="80"/>
  <c r="N8" i="80"/>
  <c r="N26" i="80"/>
  <c r="O26" i="80"/>
  <c r="M26" i="80"/>
  <c r="Q26" i="80"/>
  <c r="P26" i="80"/>
  <c r="L26" i="80"/>
  <c r="K26" i="80"/>
  <c r="P55" i="80"/>
  <c r="O55" i="80"/>
  <c r="K55" i="80"/>
  <c r="Q55" i="80"/>
  <c r="N55" i="80"/>
  <c r="L55" i="80"/>
  <c r="M55" i="80"/>
  <c r="K77" i="80"/>
  <c r="P77" i="80"/>
  <c r="N77" i="80"/>
  <c r="M77" i="80"/>
  <c r="L77" i="80"/>
  <c r="O77" i="80"/>
  <c r="Q77" i="80"/>
  <c r="L3" i="81"/>
  <c r="K3" i="81"/>
  <c r="M3" i="81"/>
  <c r="M89" i="81" s="1"/>
  <c r="N3" i="81"/>
  <c r="N89" i="81" s="1"/>
  <c r="K11" i="81"/>
  <c r="N11" i="81"/>
  <c r="M11" i="81"/>
  <c r="L11" i="81"/>
  <c r="N19" i="81"/>
  <c r="L19" i="81"/>
  <c r="M19" i="81"/>
  <c r="K19" i="81"/>
  <c r="M27" i="81"/>
  <c r="N27" i="81"/>
  <c r="K27" i="81"/>
  <c r="L27" i="81"/>
  <c r="K35" i="81"/>
  <c r="L35" i="81"/>
  <c r="M35" i="81"/>
  <c r="N35" i="81"/>
  <c r="M43" i="81"/>
  <c r="K43" i="81"/>
  <c r="L43" i="81"/>
  <c r="N43" i="81"/>
  <c r="M51" i="81"/>
  <c r="N51" i="81"/>
  <c r="K51" i="81"/>
  <c r="L51" i="81"/>
  <c r="M59" i="81"/>
  <c r="K59" i="81"/>
  <c r="N59" i="81"/>
  <c r="L59" i="81"/>
  <c r="N67" i="81"/>
  <c r="L67" i="81"/>
  <c r="K67" i="81"/>
  <c r="M67" i="81"/>
  <c r="N77" i="81"/>
  <c r="L77" i="81"/>
  <c r="K77" i="81"/>
  <c r="M77" i="81"/>
  <c r="N11" i="85"/>
  <c r="K11" i="85"/>
  <c r="M11" i="85"/>
  <c r="L11" i="85"/>
  <c r="M19" i="85"/>
  <c r="L19" i="85"/>
  <c r="N19" i="85"/>
  <c r="K19" i="85"/>
  <c r="L27" i="85"/>
  <c r="K27" i="85"/>
  <c r="N27" i="85"/>
  <c r="M27" i="85"/>
  <c r="K35" i="85"/>
  <c r="N35" i="85"/>
  <c r="L35" i="85"/>
  <c r="M35" i="85"/>
  <c r="N43" i="85"/>
  <c r="M43" i="85"/>
  <c r="K43" i="85"/>
  <c r="L43" i="85"/>
  <c r="M51" i="85"/>
  <c r="L51" i="85"/>
  <c r="N51" i="85"/>
  <c r="K51" i="85"/>
  <c r="K59" i="85"/>
  <c r="L59" i="85"/>
  <c r="N59" i="85"/>
  <c r="M59" i="85"/>
  <c r="K67" i="85"/>
  <c r="M67" i="85"/>
  <c r="L67" i="85"/>
  <c r="N67" i="85"/>
  <c r="L75" i="85"/>
  <c r="K75" i="85"/>
  <c r="N75" i="85"/>
  <c r="M75" i="85"/>
  <c r="K86" i="85"/>
  <c r="N86" i="85"/>
  <c r="M86" i="85"/>
  <c r="L86" i="85"/>
  <c r="L5" i="79"/>
  <c r="N5" i="79"/>
  <c r="K5" i="79"/>
  <c r="M5" i="79"/>
  <c r="M13" i="79"/>
  <c r="K13" i="79"/>
  <c r="L13" i="79"/>
  <c r="N13" i="79"/>
  <c r="M47" i="79"/>
  <c r="L47" i="79"/>
  <c r="N47" i="79"/>
  <c r="K47" i="79"/>
  <c r="N59" i="80"/>
  <c r="N58" i="80"/>
  <c r="N36" i="80"/>
  <c r="N90" i="80"/>
  <c r="N67" i="80"/>
  <c r="N20" i="80"/>
  <c r="N61" i="80"/>
  <c r="N18" i="80"/>
  <c r="N64" i="80"/>
  <c r="N88" i="80"/>
  <c r="N92" i="80"/>
  <c r="N69" i="80"/>
  <c r="R69" i="80" s="1"/>
  <c r="N43" i="80"/>
  <c r="N34" i="80"/>
  <c r="N29" i="80"/>
  <c r="N72" i="80"/>
  <c r="N89" i="80"/>
  <c r="N71" i="80"/>
  <c r="N42" i="80"/>
  <c r="N30" i="80"/>
  <c r="N46" i="80"/>
  <c r="N49" i="80"/>
  <c r="N57" i="80"/>
  <c r="N91" i="80"/>
  <c r="N22" i="80"/>
  <c r="N50" i="80"/>
  <c r="N48" i="80"/>
  <c r="N60" i="80"/>
  <c r="N86" i="80"/>
  <c r="N17" i="80"/>
  <c r="N40" i="80"/>
  <c r="N45" i="80"/>
  <c r="N44" i="80"/>
  <c r="N68" i="80"/>
  <c r="N84" i="80"/>
  <c r="N37" i="80"/>
  <c r="N21" i="80"/>
  <c r="N35" i="80"/>
  <c r="N19" i="80"/>
  <c r="N87" i="80"/>
  <c r="N41" i="80"/>
  <c r="N70" i="80"/>
  <c r="N16" i="80"/>
  <c r="N63" i="80"/>
  <c r="N62" i="80"/>
  <c r="N47" i="80"/>
  <c r="N85" i="80"/>
  <c r="M9" i="80"/>
  <c r="P9" i="80"/>
  <c r="K9" i="80"/>
  <c r="O9" i="80"/>
  <c r="L9" i="80"/>
  <c r="Q9" i="80"/>
  <c r="N9" i="80"/>
  <c r="P27" i="80"/>
  <c r="N27" i="80"/>
  <c r="O27" i="80"/>
  <c r="M27" i="80"/>
  <c r="K27" i="80"/>
  <c r="L27" i="80"/>
  <c r="Q27" i="80"/>
  <c r="N56" i="80"/>
  <c r="P56" i="80"/>
  <c r="Q56" i="80"/>
  <c r="M56" i="80"/>
  <c r="L56" i="80"/>
  <c r="K56" i="80"/>
  <c r="O56" i="80"/>
  <c r="P81" i="80"/>
  <c r="M81" i="80"/>
  <c r="K81" i="80"/>
  <c r="L81" i="80"/>
  <c r="O81" i="80"/>
  <c r="Q81" i="80"/>
  <c r="N81" i="80"/>
  <c r="N4" i="81"/>
  <c r="N88" i="81" s="1"/>
  <c r="L4" i="81"/>
  <c r="K4" i="81"/>
  <c r="M4" i="81"/>
  <c r="K12" i="81"/>
  <c r="M12" i="81"/>
  <c r="N12" i="81"/>
  <c r="L12" i="81"/>
  <c r="N20" i="81"/>
  <c r="M20" i="81"/>
  <c r="K20" i="81"/>
  <c r="L20" i="81"/>
  <c r="L28" i="81"/>
  <c r="N28" i="81"/>
  <c r="M28" i="81"/>
  <c r="K28" i="81"/>
  <c r="N36" i="81"/>
  <c r="K36" i="81"/>
  <c r="M36" i="81"/>
  <c r="L36" i="81"/>
  <c r="M44" i="81"/>
  <c r="N44" i="81"/>
  <c r="K44" i="81"/>
  <c r="L44" i="81"/>
  <c r="N52" i="81"/>
  <c r="K52" i="81"/>
  <c r="L52" i="81"/>
  <c r="M52" i="81"/>
  <c r="M60" i="81"/>
  <c r="L60" i="81"/>
  <c r="K60" i="81"/>
  <c r="N60" i="81"/>
  <c r="N68" i="81"/>
  <c r="M68" i="81"/>
  <c r="K68" i="81"/>
  <c r="L68" i="81"/>
  <c r="N78" i="81"/>
  <c r="K78" i="81"/>
  <c r="M78" i="81"/>
  <c r="L78" i="81"/>
  <c r="K6" i="79"/>
  <c r="M6" i="79"/>
  <c r="N6" i="79"/>
  <c r="L6" i="79"/>
  <c r="K14" i="79"/>
  <c r="L14" i="79"/>
  <c r="M14" i="79"/>
  <c r="N14" i="79"/>
  <c r="N48" i="79"/>
  <c r="K48" i="79"/>
  <c r="L48" i="79"/>
  <c r="M48" i="79"/>
  <c r="M46" i="80"/>
  <c r="M68" i="80"/>
  <c r="M88" i="80"/>
  <c r="M19" i="80"/>
  <c r="M48" i="80"/>
  <c r="M62" i="80"/>
  <c r="M42" i="80"/>
  <c r="M40" i="80"/>
  <c r="M70" i="80"/>
  <c r="M92" i="80"/>
  <c r="M57" i="80"/>
  <c r="M72" i="80"/>
  <c r="M63" i="80"/>
  <c r="M67" i="80"/>
  <c r="M89" i="80"/>
  <c r="M20" i="80"/>
  <c r="M71" i="80"/>
  <c r="M91" i="80"/>
  <c r="M90" i="80"/>
  <c r="M21" i="80"/>
  <c r="M35" i="80"/>
  <c r="M47" i="80"/>
  <c r="M86" i="80"/>
  <c r="M37" i="80"/>
  <c r="M69" i="80"/>
  <c r="M44" i="80"/>
  <c r="M64" i="80"/>
  <c r="M41" i="80"/>
  <c r="M59" i="80"/>
  <c r="M84" i="80"/>
  <c r="M58" i="80"/>
  <c r="M16" i="80"/>
  <c r="M22" i="80"/>
  <c r="M50" i="80"/>
  <c r="M87" i="80"/>
  <c r="M18" i="80"/>
  <c r="M60" i="80"/>
  <c r="M85" i="80"/>
  <c r="M30" i="80"/>
  <c r="M17" i="80"/>
  <c r="M45" i="80"/>
  <c r="M36" i="80"/>
  <c r="M43" i="80"/>
  <c r="M34" i="80"/>
  <c r="M29" i="80"/>
  <c r="M49" i="80"/>
  <c r="M61" i="80"/>
  <c r="N10" i="80"/>
  <c r="L10" i="80"/>
  <c r="O10" i="80"/>
  <c r="K10" i="80"/>
  <c r="Q10" i="80"/>
  <c r="M10" i="80"/>
  <c r="P10" i="80"/>
  <c r="P28" i="80"/>
  <c r="M28" i="80"/>
  <c r="N28" i="80"/>
  <c r="K28" i="80"/>
  <c r="L28" i="80"/>
  <c r="Q28" i="80"/>
  <c r="O28" i="80"/>
  <c r="K65" i="80"/>
  <c r="N65" i="80"/>
  <c r="P65" i="80"/>
  <c r="O65" i="80"/>
  <c r="L65" i="80"/>
  <c r="Q65" i="80"/>
  <c r="M65" i="80"/>
  <c r="Q82" i="80"/>
  <c r="O82" i="80"/>
  <c r="K82" i="80"/>
  <c r="N82" i="80"/>
  <c r="M82" i="80"/>
  <c r="P82" i="80"/>
  <c r="L82" i="80"/>
  <c r="M5" i="81"/>
  <c r="K5" i="81"/>
  <c r="N5" i="81"/>
  <c r="L5" i="81"/>
  <c r="K13" i="81"/>
  <c r="M13" i="81"/>
  <c r="L13" i="81"/>
  <c r="N13" i="81"/>
  <c r="N21" i="81"/>
  <c r="M21" i="81"/>
  <c r="K21" i="81"/>
  <c r="L21" i="81"/>
  <c r="L29" i="81"/>
  <c r="M29" i="81"/>
  <c r="N29" i="81"/>
  <c r="K29" i="81"/>
  <c r="M37" i="81"/>
  <c r="K37" i="81"/>
  <c r="L37" i="81"/>
  <c r="N37" i="81"/>
  <c r="K45" i="81"/>
  <c r="N45" i="81"/>
  <c r="L45" i="81"/>
  <c r="M45" i="81"/>
  <c r="N53" i="81"/>
  <c r="M53" i="81"/>
  <c r="K53" i="81"/>
  <c r="L53" i="81"/>
  <c r="M61" i="81"/>
  <c r="K61" i="81"/>
  <c r="N61" i="81"/>
  <c r="L61" i="81"/>
  <c r="N69" i="81"/>
  <c r="M69" i="81"/>
  <c r="L69" i="81"/>
  <c r="K69" i="81"/>
  <c r="N79" i="81"/>
  <c r="L79" i="81"/>
  <c r="M79" i="81"/>
  <c r="K79" i="81"/>
  <c r="N7" i="79"/>
  <c r="K7" i="79"/>
  <c r="L7" i="79"/>
  <c r="M7" i="79"/>
  <c r="L28" i="79"/>
  <c r="M28" i="79"/>
  <c r="K28" i="79"/>
  <c r="N28" i="79"/>
  <c r="N49" i="79"/>
  <c r="L49" i="79"/>
  <c r="M49" i="79"/>
  <c r="K49" i="79"/>
  <c r="L30" i="80"/>
  <c r="L41" i="80"/>
  <c r="L40" i="80"/>
  <c r="L37" i="80"/>
  <c r="L69" i="80"/>
  <c r="L44" i="80"/>
  <c r="L21" i="80"/>
  <c r="L85" i="80"/>
  <c r="L49" i="80"/>
  <c r="L68" i="80"/>
  <c r="L87" i="80"/>
  <c r="L59" i="80"/>
  <c r="R59" i="80" s="1"/>
  <c r="L84" i="80"/>
  <c r="L17" i="80"/>
  <c r="L29" i="80"/>
  <c r="L70" i="80"/>
  <c r="L57" i="80"/>
  <c r="L89" i="80"/>
  <c r="L88" i="80"/>
  <c r="L19" i="80"/>
  <c r="L48" i="80"/>
  <c r="L35" i="80"/>
  <c r="L63" i="80"/>
  <c r="L61" i="80"/>
  <c r="L47" i="80"/>
  <c r="L34" i="80"/>
  <c r="L58" i="80"/>
  <c r="L90" i="80"/>
  <c r="L71" i="80"/>
  <c r="L18" i="80"/>
  <c r="L92" i="80"/>
  <c r="L64" i="80"/>
  <c r="L20" i="80"/>
  <c r="L62" i="80"/>
  <c r="L86" i="80"/>
  <c r="L16" i="80"/>
  <c r="L50" i="80"/>
  <c r="L42" i="80"/>
  <c r="L46" i="80"/>
  <c r="L45" i="80"/>
  <c r="L91" i="80"/>
  <c r="L72" i="80"/>
  <c r="L22" i="80"/>
  <c r="L36" i="80"/>
  <c r="L67" i="80"/>
  <c r="L43" i="80"/>
  <c r="L60" i="80"/>
  <c r="L11" i="80"/>
  <c r="O11" i="80"/>
  <c r="K11" i="80"/>
  <c r="Q11" i="80"/>
  <c r="M11" i="80"/>
  <c r="P11" i="80"/>
  <c r="N11" i="80"/>
  <c r="O32" i="80"/>
  <c r="M32" i="80"/>
  <c r="L32" i="80"/>
  <c r="N32" i="80"/>
  <c r="K32" i="80"/>
  <c r="Q32" i="80"/>
  <c r="P32" i="80"/>
  <c r="K66" i="80"/>
  <c r="L66" i="80"/>
  <c r="P66" i="80"/>
  <c r="Q66" i="80"/>
  <c r="O66" i="80"/>
  <c r="N66" i="80"/>
  <c r="M66" i="80"/>
  <c r="Q83" i="80"/>
  <c r="N83" i="80"/>
  <c r="O83" i="80"/>
  <c r="P83" i="80"/>
  <c r="M83" i="80"/>
  <c r="K83" i="80"/>
  <c r="L83" i="80"/>
  <c r="N6" i="81"/>
  <c r="L6" i="81"/>
  <c r="M6" i="81"/>
  <c r="K6" i="81"/>
  <c r="M14" i="81"/>
  <c r="N14" i="81"/>
  <c r="K14" i="81"/>
  <c r="L14" i="81"/>
  <c r="K22" i="81"/>
  <c r="L22" i="81"/>
  <c r="M22" i="81"/>
  <c r="N22" i="81"/>
  <c r="L30" i="81"/>
  <c r="K30" i="81"/>
  <c r="M30" i="81"/>
  <c r="N30" i="81"/>
  <c r="N38" i="81"/>
  <c r="M38" i="81"/>
  <c r="K38" i="81"/>
  <c r="L38" i="81"/>
  <c r="L46" i="81"/>
  <c r="K46" i="81"/>
  <c r="N46" i="81"/>
  <c r="M46" i="81"/>
  <c r="K54" i="81"/>
  <c r="N54" i="81"/>
  <c r="M54" i="81"/>
  <c r="L54" i="81"/>
  <c r="L62" i="81"/>
  <c r="K62" i="81"/>
  <c r="N62" i="81"/>
  <c r="M62" i="81"/>
  <c r="L70" i="81"/>
  <c r="M70" i="81"/>
  <c r="K70" i="81"/>
  <c r="N70" i="81"/>
  <c r="L80" i="81"/>
  <c r="K80" i="81"/>
  <c r="N80" i="81"/>
  <c r="M80" i="81"/>
  <c r="K38" i="79"/>
  <c r="K31" i="79"/>
  <c r="K41" i="79"/>
  <c r="K37" i="79"/>
  <c r="K32" i="79"/>
  <c r="K30" i="79"/>
  <c r="K39" i="79"/>
  <c r="K22" i="79"/>
  <c r="K40" i="79"/>
  <c r="K35" i="79"/>
  <c r="K27" i="79"/>
  <c r="K23" i="79"/>
  <c r="K26" i="79"/>
  <c r="K17" i="79"/>
  <c r="K24" i="79"/>
  <c r="K25" i="79"/>
  <c r="K15" i="79"/>
  <c r="K36" i="79"/>
  <c r="K21" i="79"/>
  <c r="K16" i="79"/>
  <c r="L8" i="79"/>
  <c r="K8" i="79"/>
  <c r="N8" i="79"/>
  <c r="M8" i="79"/>
  <c r="K29" i="79"/>
  <c r="N29" i="79"/>
  <c r="L29" i="79"/>
  <c r="M29" i="79"/>
  <c r="M50" i="79"/>
  <c r="L50" i="79"/>
  <c r="N50" i="79"/>
  <c r="K50" i="79"/>
  <c r="L4" i="80"/>
  <c r="K4" i="80"/>
  <c r="Q4" i="80"/>
  <c r="N4" i="80"/>
  <c r="P4" i="80"/>
  <c r="M4" i="80"/>
  <c r="O4" i="80"/>
  <c r="N12" i="80"/>
  <c r="Q12" i="80"/>
  <c r="O12" i="80"/>
  <c r="P12" i="80"/>
  <c r="M12" i="80"/>
  <c r="K12" i="80"/>
  <c r="L12" i="80"/>
  <c r="N33" i="80"/>
  <c r="K33" i="80"/>
  <c r="L33" i="80"/>
  <c r="Q33" i="80"/>
  <c r="P33" i="80"/>
  <c r="M33" i="80"/>
  <c r="O33" i="80"/>
  <c r="K73" i="80"/>
  <c r="O73" i="80"/>
  <c r="M73" i="80"/>
  <c r="N73" i="80"/>
  <c r="L73" i="80"/>
  <c r="P73" i="80"/>
  <c r="Q73" i="80"/>
  <c r="M7" i="81"/>
  <c r="K7" i="81"/>
  <c r="L7" i="81"/>
  <c r="N7" i="81"/>
  <c r="K15" i="81"/>
  <c r="N15" i="81"/>
  <c r="L15" i="81"/>
  <c r="M15" i="81"/>
  <c r="M23" i="81"/>
  <c r="N23" i="81"/>
  <c r="L23" i="81"/>
  <c r="K23" i="81"/>
  <c r="K31" i="81"/>
  <c r="N31" i="81"/>
  <c r="M31" i="81"/>
  <c r="L31" i="81"/>
  <c r="L39" i="81"/>
  <c r="K39" i="81"/>
  <c r="M39" i="81"/>
  <c r="N39" i="81"/>
  <c r="K47" i="81"/>
  <c r="M47" i="81"/>
  <c r="L47" i="81"/>
  <c r="N47" i="81"/>
  <c r="K55" i="81"/>
  <c r="N55" i="81"/>
  <c r="L55" i="81"/>
  <c r="M55" i="81"/>
  <c r="K63" i="81"/>
  <c r="L63" i="81"/>
  <c r="N63" i="81"/>
  <c r="M63" i="81"/>
  <c r="L71" i="81"/>
  <c r="M71" i="81"/>
  <c r="K71" i="81"/>
  <c r="N71" i="81"/>
  <c r="K81" i="81"/>
  <c r="M81" i="81"/>
  <c r="N81" i="81"/>
  <c r="L81" i="81"/>
  <c r="P7" i="83"/>
  <c r="N7" i="83"/>
  <c r="L7" i="83"/>
  <c r="O7" i="83"/>
  <c r="M7" i="83"/>
  <c r="K7" i="83"/>
  <c r="K55" i="83"/>
  <c r="M55" i="83"/>
  <c r="L55" i="83"/>
  <c r="O55" i="83"/>
  <c r="P55" i="83"/>
  <c r="N55" i="83"/>
  <c r="O8" i="83"/>
  <c r="K8" i="83"/>
  <c r="P8" i="83"/>
  <c r="M8" i="83"/>
  <c r="N8" i="83"/>
  <c r="L8" i="83"/>
  <c r="M16" i="83"/>
  <c r="P16" i="83"/>
  <c r="O16" i="83"/>
  <c r="K16" i="83"/>
  <c r="N16" i="83"/>
  <c r="L16" i="83"/>
  <c r="P24" i="83"/>
  <c r="L24" i="83"/>
  <c r="N24" i="83"/>
  <c r="M24" i="83"/>
  <c r="O24" i="83"/>
  <c r="K24" i="83"/>
  <c r="O32" i="83"/>
  <c r="P32" i="83"/>
  <c r="L32" i="83"/>
  <c r="N32" i="83"/>
  <c r="M32" i="83"/>
  <c r="K32" i="83"/>
  <c r="O40" i="83"/>
  <c r="K40" i="83"/>
  <c r="L40" i="83"/>
  <c r="P40" i="83"/>
  <c r="N40" i="83"/>
  <c r="M40" i="83"/>
  <c r="N48" i="83"/>
  <c r="M48" i="83"/>
  <c r="L48" i="83"/>
  <c r="O48" i="83"/>
  <c r="K48" i="83"/>
  <c r="P48" i="83"/>
  <c r="P56" i="83"/>
  <c r="L56" i="83"/>
  <c r="N56" i="83"/>
  <c r="M56" i="83"/>
  <c r="O56" i="83"/>
  <c r="K56" i="83"/>
  <c r="L64" i="83"/>
  <c r="N64" i="83"/>
  <c r="M64" i="83"/>
  <c r="P64" i="83"/>
  <c r="O64" i="83"/>
  <c r="K64" i="83"/>
  <c r="O72" i="83"/>
  <c r="K72" i="83"/>
  <c r="L72" i="83"/>
  <c r="P72" i="83"/>
  <c r="N72" i="83"/>
  <c r="M72" i="83"/>
  <c r="N82" i="83"/>
  <c r="M82" i="83"/>
  <c r="P82" i="83"/>
  <c r="O82" i="83"/>
  <c r="K82" i="83"/>
  <c r="L82" i="83"/>
  <c r="K15" i="83"/>
  <c r="L15" i="83"/>
  <c r="P15" i="83"/>
  <c r="O15" i="83"/>
  <c r="N15" i="83"/>
  <c r="M15" i="83"/>
  <c r="N63" i="83"/>
  <c r="K63" i="83"/>
  <c r="M63" i="83"/>
  <c r="L63" i="83"/>
  <c r="P63" i="83"/>
  <c r="O63" i="83"/>
  <c r="P9" i="83"/>
  <c r="L9" i="83"/>
  <c r="N9" i="83"/>
  <c r="O9" i="83"/>
  <c r="M9" i="83"/>
  <c r="K9" i="83"/>
  <c r="O17" i="83"/>
  <c r="P17" i="83"/>
  <c r="L17" i="83"/>
  <c r="N17" i="83"/>
  <c r="M17" i="83"/>
  <c r="K17" i="83"/>
  <c r="M25" i="83"/>
  <c r="K25" i="83"/>
  <c r="O25" i="83"/>
  <c r="N25" i="83"/>
  <c r="P25" i="83"/>
  <c r="L25" i="83"/>
  <c r="M33" i="83"/>
  <c r="K33" i="83"/>
  <c r="O33" i="83"/>
  <c r="N33" i="83"/>
  <c r="P33" i="83"/>
  <c r="L33" i="83"/>
  <c r="P41" i="83"/>
  <c r="L41" i="83"/>
  <c r="M41" i="83"/>
  <c r="K41" i="83"/>
  <c r="O41" i="83"/>
  <c r="N41" i="83"/>
  <c r="P49" i="83"/>
  <c r="L49" i="83"/>
  <c r="N49" i="83"/>
  <c r="O49" i="83"/>
  <c r="M49" i="83"/>
  <c r="K49" i="83"/>
  <c r="M57" i="83"/>
  <c r="K57" i="83"/>
  <c r="O57" i="83"/>
  <c r="N57" i="83"/>
  <c r="P57" i="83"/>
  <c r="L57" i="83"/>
  <c r="M65" i="83"/>
  <c r="K65" i="83"/>
  <c r="O65" i="83"/>
  <c r="N65" i="83"/>
  <c r="P65" i="83"/>
  <c r="L65" i="83"/>
  <c r="P74" i="83"/>
  <c r="L74" i="83"/>
  <c r="M74" i="83"/>
  <c r="K74" i="83"/>
  <c r="O74" i="83"/>
  <c r="N74" i="83"/>
  <c r="P83" i="83"/>
  <c r="L83" i="83"/>
  <c r="N83" i="83"/>
  <c r="M83" i="83"/>
  <c r="K83" i="83"/>
  <c r="O83" i="83"/>
  <c r="K47" i="83"/>
  <c r="M47" i="83"/>
  <c r="L47" i="83"/>
  <c r="P47" i="83"/>
  <c r="N47" i="83"/>
  <c r="O47" i="83"/>
  <c r="K10" i="83"/>
  <c r="N10" i="83"/>
  <c r="L10" i="83"/>
  <c r="M10" i="83"/>
  <c r="O10" i="83"/>
  <c r="P10" i="83"/>
  <c r="M18" i="83"/>
  <c r="K18" i="83"/>
  <c r="P18" i="83"/>
  <c r="O18" i="83"/>
  <c r="N18" i="83"/>
  <c r="L18" i="83"/>
  <c r="P26" i="83"/>
  <c r="O26" i="83"/>
  <c r="N26" i="83"/>
  <c r="M26" i="83"/>
  <c r="K26" i="83"/>
  <c r="L26" i="83"/>
  <c r="N34" i="83"/>
  <c r="L34" i="83"/>
  <c r="P34" i="83"/>
  <c r="O34" i="83"/>
  <c r="M34" i="83"/>
  <c r="K34" i="83"/>
  <c r="M42" i="83"/>
  <c r="N42" i="83"/>
  <c r="L42" i="83"/>
  <c r="K42" i="83"/>
  <c r="P42" i="83"/>
  <c r="O42" i="83"/>
  <c r="M50" i="83"/>
  <c r="K50" i="83"/>
  <c r="N50" i="83"/>
  <c r="L50" i="83"/>
  <c r="P50" i="83"/>
  <c r="O50" i="83"/>
  <c r="P58" i="83"/>
  <c r="O58" i="83"/>
  <c r="L58" i="83"/>
  <c r="N58" i="83"/>
  <c r="M58" i="83"/>
  <c r="K58" i="83"/>
  <c r="N66" i="83"/>
  <c r="L66" i="83"/>
  <c r="P66" i="83"/>
  <c r="O66" i="83"/>
  <c r="M66" i="83"/>
  <c r="K66" i="83"/>
  <c r="M75" i="83"/>
  <c r="K75" i="83"/>
  <c r="N75" i="83"/>
  <c r="L75" i="83"/>
  <c r="P75" i="83"/>
  <c r="O75" i="83"/>
  <c r="M84" i="83"/>
  <c r="K84" i="83"/>
  <c r="N84" i="83"/>
  <c r="L84" i="83"/>
  <c r="P84" i="83"/>
  <c r="O84" i="83"/>
  <c r="N31" i="83"/>
  <c r="K31" i="83"/>
  <c r="M31" i="83"/>
  <c r="L31" i="83"/>
  <c r="P31" i="83"/>
  <c r="O31" i="83"/>
  <c r="K81" i="83"/>
  <c r="M81" i="83"/>
  <c r="L81" i="83"/>
  <c r="P81" i="83"/>
  <c r="O81" i="83"/>
  <c r="N81" i="83"/>
  <c r="O3" i="83"/>
  <c r="M3" i="83"/>
  <c r="K3" i="83"/>
  <c r="N3" i="83"/>
  <c r="L3" i="83"/>
  <c r="P3" i="83"/>
  <c r="O11" i="83"/>
  <c r="M11" i="83"/>
  <c r="P11" i="83"/>
  <c r="K11" i="83"/>
  <c r="N11" i="83"/>
  <c r="L11" i="83"/>
  <c r="N19" i="83"/>
  <c r="L19" i="83"/>
  <c r="P19" i="83"/>
  <c r="K19" i="83"/>
  <c r="O19" i="83"/>
  <c r="M19" i="83"/>
  <c r="P27" i="83"/>
  <c r="N27" i="83"/>
  <c r="L27" i="83"/>
  <c r="K27" i="83"/>
  <c r="O27" i="83"/>
  <c r="M27" i="83"/>
  <c r="O35" i="83"/>
  <c r="M35" i="83"/>
  <c r="P35" i="83"/>
  <c r="N35" i="83"/>
  <c r="L35" i="83"/>
  <c r="K35" i="83"/>
  <c r="O43" i="83"/>
  <c r="M43" i="83"/>
  <c r="K43" i="83"/>
  <c r="P43" i="83"/>
  <c r="N43" i="83"/>
  <c r="L43" i="83"/>
  <c r="N51" i="83"/>
  <c r="L51" i="83"/>
  <c r="K51" i="83"/>
  <c r="O51" i="83"/>
  <c r="M51" i="83"/>
  <c r="P51" i="83"/>
  <c r="P59" i="83"/>
  <c r="N59" i="83"/>
  <c r="L59" i="83"/>
  <c r="K59" i="83"/>
  <c r="O59" i="83"/>
  <c r="M59" i="83"/>
  <c r="O67" i="83"/>
  <c r="M67" i="83"/>
  <c r="P67" i="83"/>
  <c r="N67" i="83"/>
  <c r="L67" i="83"/>
  <c r="K67" i="83"/>
  <c r="O77" i="83"/>
  <c r="M77" i="83"/>
  <c r="P77" i="83"/>
  <c r="N77" i="83"/>
  <c r="L77" i="83"/>
  <c r="K77" i="83"/>
  <c r="L4" i="83"/>
  <c r="N4" i="83"/>
  <c r="O4" i="83"/>
  <c r="M4" i="83"/>
  <c r="P4" i="83"/>
  <c r="K4" i="83"/>
  <c r="P12" i="83"/>
  <c r="N12" i="83"/>
  <c r="K12" i="83"/>
  <c r="O12" i="83"/>
  <c r="M12" i="83"/>
  <c r="L12" i="83"/>
  <c r="K20" i="83"/>
  <c r="L20" i="83"/>
  <c r="O20" i="83"/>
  <c r="M20" i="83"/>
  <c r="P20" i="83"/>
  <c r="N20" i="83"/>
  <c r="O28" i="83"/>
  <c r="M28" i="83"/>
  <c r="K28" i="83"/>
  <c r="P28" i="83"/>
  <c r="N28" i="83"/>
  <c r="L28" i="83"/>
  <c r="L36" i="83"/>
  <c r="N36" i="83"/>
  <c r="O36" i="83"/>
  <c r="M36" i="83"/>
  <c r="K36" i="83"/>
  <c r="P36" i="83"/>
  <c r="P44" i="83"/>
  <c r="N44" i="83"/>
  <c r="K44" i="83"/>
  <c r="O44" i="83"/>
  <c r="M44" i="83"/>
  <c r="L44" i="83"/>
  <c r="K52" i="83"/>
  <c r="M52" i="83"/>
  <c r="O52" i="83"/>
  <c r="P52" i="83"/>
  <c r="N52" i="83"/>
  <c r="L52" i="83"/>
  <c r="L60" i="83"/>
  <c r="O60" i="83"/>
  <c r="M60" i="83"/>
  <c r="K60" i="83"/>
  <c r="P60" i="83"/>
  <c r="N60" i="83"/>
  <c r="N68" i="83"/>
  <c r="O68" i="83"/>
  <c r="M68" i="83"/>
  <c r="L68" i="83"/>
  <c r="P68" i="83"/>
  <c r="K68" i="83"/>
  <c r="P78" i="83"/>
  <c r="N78" i="83"/>
  <c r="L78" i="83"/>
  <c r="K78" i="83"/>
  <c r="O78" i="83"/>
  <c r="M78" i="83"/>
  <c r="K23" i="83"/>
  <c r="M23" i="83"/>
  <c r="L23" i="83"/>
  <c r="O23" i="83"/>
  <c r="P23" i="83"/>
  <c r="N23" i="83"/>
  <c r="P71" i="83"/>
  <c r="M71" i="83"/>
  <c r="L71" i="83"/>
  <c r="N71" i="83"/>
  <c r="O71" i="83"/>
  <c r="K71" i="83"/>
  <c r="P5" i="83"/>
  <c r="N5" i="83"/>
  <c r="L5" i="83"/>
  <c r="M5" i="83"/>
  <c r="K5" i="83"/>
  <c r="O5" i="83"/>
  <c r="O13" i="83"/>
  <c r="K13" i="83"/>
  <c r="P13" i="83"/>
  <c r="N13" i="83"/>
  <c r="M13" i="83"/>
  <c r="L13" i="83"/>
  <c r="L21" i="83"/>
  <c r="M21" i="83"/>
  <c r="O21" i="83"/>
  <c r="K21" i="83"/>
  <c r="P21" i="83"/>
  <c r="N21" i="83"/>
  <c r="P29" i="83"/>
  <c r="N29" i="83"/>
  <c r="L29" i="83"/>
  <c r="M29" i="83"/>
  <c r="O29" i="83"/>
  <c r="K29" i="83"/>
  <c r="K37" i="83"/>
  <c r="M37" i="83"/>
  <c r="P37" i="83"/>
  <c r="N37" i="83"/>
  <c r="L37" i="83"/>
  <c r="O37" i="83"/>
  <c r="O45" i="83"/>
  <c r="M45" i="83"/>
  <c r="K45" i="83"/>
  <c r="P45" i="83"/>
  <c r="N45" i="83"/>
  <c r="L45" i="83"/>
  <c r="L53" i="83"/>
  <c r="O53" i="83"/>
  <c r="M53" i="83"/>
  <c r="K53" i="83"/>
  <c r="P53" i="83"/>
  <c r="N53" i="83"/>
  <c r="P61" i="83"/>
  <c r="N61" i="83"/>
  <c r="K61" i="83"/>
  <c r="L61" i="83"/>
  <c r="O61" i="83"/>
  <c r="M61" i="83"/>
  <c r="K69" i="83"/>
  <c r="P69" i="83"/>
  <c r="N69" i="83"/>
  <c r="L69" i="83"/>
  <c r="O69" i="83"/>
  <c r="M69" i="83"/>
  <c r="O79" i="83"/>
  <c r="M79" i="83"/>
  <c r="K79" i="83"/>
  <c r="P79" i="83"/>
  <c r="N79" i="83"/>
  <c r="L79" i="83"/>
  <c r="P39" i="83"/>
  <c r="N39" i="83"/>
  <c r="M39" i="83"/>
  <c r="K39" i="83"/>
  <c r="O39" i="83"/>
  <c r="L39" i="83"/>
  <c r="L6" i="83"/>
  <c r="O6" i="83"/>
  <c r="K6" i="83"/>
  <c r="M6" i="83"/>
  <c r="N6" i="83"/>
  <c r="P6" i="83"/>
  <c r="L14" i="83"/>
  <c r="N14" i="83"/>
  <c r="K14" i="83"/>
  <c r="O14" i="83"/>
  <c r="M14" i="83"/>
  <c r="P14" i="83"/>
  <c r="N22" i="83"/>
  <c r="P22" i="83"/>
  <c r="L22" i="83"/>
  <c r="K22" i="83"/>
  <c r="O22" i="83"/>
  <c r="M22" i="83"/>
  <c r="M30" i="83"/>
  <c r="P30" i="83"/>
  <c r="N30" i="83"/>
  <c r="L30" i="83"/>
  <c r="K30" i="83"/>
  <c r="O30" i="83"/>
  <c r="L38" i="83"/>
  <c r="K38" i="83"/>
  <c r="O38" i="83"/>
  <c r="M38" i="83"/>
  <c r="N38" i="83"/>
  <c r="P38" i="83"/>
  <c r="N46" i="83"/>
  <c r="L46" i="83"/>
  <c r="K46" i="83"/>
  <c r="O46" i="83"/>
  <c r="M46" i="83"/>
  <c r="P46" i="83"/>
  <c r="M54" i="83"/>
  <c r="P54" i="83"/>
  <c r="N54" i="83"/>
  <c r="L54" i="83"/>
  <c r="K54" i="83"/>
  <c r="O54" i="83"/>
  <c r="M62" i="83"/>
  <c r="P62" i="83"/>
  <c r="N62" i="83"/>
  <c r="O62" i="83"/>
  <c r="L62" i="83"/>
  <c r="K62" i="83"/>
  <c r="L70" i="83"/>
  <c r="K70" i="83"/>
  <c r="O70" i="83"/>
  <c r="M70" i="83"/>
  <c r="N70" i="83"/>
  <c r="P70" i="83"/>
  <c r="L80" i="83"/>
  <c r="K80" i="83"/>
  <c r="O80" i="83"/>
  <c r="M80" i="83"/>
  <c r="N80" i="83"/>
  <c r="P80" i="83"/>
  <c r="W28" i="82"/>
  <c r="W19" i="82"/>
  <c r="W30" i="82"/>
  <c r="W41" i="82"/>
  <c r="W36" i="82"/>
  <c r="W23" i="82"/>
  <c r="W42" i="82"/>
  <c r="W17" i="82"/>
  <c r="W31" i="82"/>
  <c r="W18" i="82"/>
  <c r="W29" i="82"/>
  <c r="W20" i="82"/>
  <c r="W33" i="82"/>
  <c r="W39" i="82"/>
  <c r="W34" i="82"/>
  <c r="W27" i="82"/>
  <c r="W24" i="82"/>
  <c r="W26" i="82"/>
  <c r="W25" i="82"/>
  <c r="W32" i="82"/>
  <c r="W16" i="82"/>
  <c r="W35" i="82"/>
  <c r="W15" i="82"/>
  <c r="W40" i="82"/>
  <c r="S43" i="82"/>
  <c r="R43" i="82"/>
  <c r="O43" i="82"/>
  <c r="X43" i="82"/>
  <c r="W43" i="82"/>
  <c r="Q43" i="82"/>
  <c r="T43" i="82"/>
  <c r="Y43" i="82"/>
  <c r="P43" i="82"/>
  <c r="N43" i="82"/>
  <c r="M43" i="82"/>
  <c r="L43" i="82"/>
  <c r="K43" i="82"/>
  <c r="V43" i="82"/>
  <c r="U43" i="82"/>
  <c r="S51" i="82"/>
  <c r="Q51" i="82"/>
  <c r="U51" i="82"/>
  <c r="K51" i="82"/>
  <c r="M51" i="82"/>
  <c r="W51" i="82"/>
  <c r="O51" i="82"/>
  <c r="P51" i="82"/>
  <c r="Y51" i="82"/>
  <c r="T51" i="82"/>
  <c r="N51" i="82"/>
  <c r="L51" i="82"/>
  <c r="R51" i="82"/>
  <c r="X51" i="82"/>
  <c r="V51" i="82"/>
  <c r="X59" i="82"/>
  <c r="T59" i="82"/>
  <c r="S59" i="82"/>
  <c r="P59" i="82"/>
  <c r="U59" i="82"/>
  <c r="L59" i="82"/>
  <c r="K59" i="82"/>
  <c r="M59" i="82"/>
  <c r="W59" i="82"/>
  <c r="R59" i="82"/>
  <c r="O59" i="82"/>
  <c r="V59" i="82"/>
  <c r="N59" i="82"/>
  <c r="Q59" i="82"/>
  <c r="Y59" i="82"/>
  <c r="N67" i="82"/>
  <c r="S67" i="82"/>
  <c r="Y67" i="82"/>
  <c r="U67" i="82"/>
  <c r="K67" i="82"/>
  <c r="X67" i="82"/>
  <c r="M67" i="82"/>
  <c r="T67" i="82"/>
  <c r="R67" i="82"/>
  <c r="P67" i="82"/>
  <c r="W67" i="82"/>
  <c r="L67" i="82"/>
  <c r="O67" i="82"/>
  <c r="V67" i="82"/>
  <c r="Q67" i="82"/>
  <c r="W79" i="82"/>
  <c r="O79" i="82"/>
  <c r="T79" i="82"/>
  <c r="V79" i="82"/>
  <c r="L79" i="82"/>
  <c r="N79" i="82"/>
  <c r="X79" i="82"/>
  <c r="S79" i="82"/>
  <c r="Q79" i="82"/>
  <c r="U79" i="82"/>
  <c r="M79" i="82"/>
  <c r="Y79" i="82"/>
  <c r="R79" i="82"/>
  <c r="P79" i="82"/>
  <c r="K79" i="82"/>
  <c r="K24" i="82"/>
  <c r="K41" i="82"/>
  <c r="K34" i="82"/>
  <c r="K20" i="82"/>
  <c r="K25" i="82"/>
  <c r="K32" i="82"/>
  <c r="K33" i="82"/>
  <c r="K18" i="82"/>
  <c r="K17" i="82"/>
  <c r="K40" i="82"/>
  <c r="K31" i="82"/>
  <c r="K23" i="82"/>
  <c r="K42" i="82"/>
  <c r="K16" i="82"/>
  <c r="K19" i="82"/>
  <c r="K30" i="82"/>
  <c r="K29" i="82"/>
  <c r="K28" i="82"/>
  <c r="K15" i="82"/>
  <c r="K39" i="82"/>
  <c r="K26" i="82"/>
  <c r="K36" i="82"/>
  <c r="K35" i="82"/>
  <c r="K27" i="82"/>
  <c r="Y5" i="82"/>
  <c r="N5" i="82"/>
  <c r="Q5" i="82"/>
  <c r="M5" i="82"/>
  <c r="P5" i="82"/>
  <c r="T5" i="82"/>
  <c r="R5" i="82"/>
  <c r="O5" i="82"/>
  <c r="W5" i="82"/>
  <c r="L5" i="82"/>
  <c r="S5" i="82"/>
  <c r="X5" i="82"/>
  <c r="K5" i="82"/>
  <c r="V5" i="82"/>
  <c r="U5" i="82"/>
  <c r="K44" i="82"/>
  <c r="X44" i="82"/>
  <c r="U44" i="82"/>
  <c r="M44" i="82"/>
  <c r="N44" i="82"/>
  <c r="R44" i="82"/>
  <c r="W44" i="82"/>
  <c r="L44" i="82"/>
  <c r="Y44" i="82"/>
  <c r="V44" i="82"/>
  <c r="P44" i="82"/>
  <c r="O44" i="82"/>
  <c r="S44" i="82"/>
  <c r="Q44" i="82"/>
  <c r="T44" i="82"/>
  <c r="K52" i="82"/>
  <c r="U52" i="82"/>
  <c r="X52" i="82"/>
  <c r="V52" i="82"/>
  <c r="M52" i="82"/>
  <c r="N52" i="82"/>
  <c r="W52" i="82"/>
  <c r="R52" i="82"/>
  <c r="L52" i="82"/>
  <c r="Y52" i="82"/>
  <c r="T52" i="82"/>
  <c r="O52" i="82"/>
  <c r="Q52" i="82"/>
  <c r="S52" i="82"/>
  <c r="P52" i="82"/>
  <c r="K60" i="82"/>
  <c r="U60" i="82"/>
  <c r="X60" i="82"/>
  <c r="M60" i="82"/>
  <c r="T60" i="82"/>
  <c r="O60" i="82"/>
  <c r="L60" i="82"/>
  <c r="W60" i="82"/>
  <c r="P60" i="82"/>
  <c r="V60" i="82"/>
  <c r="Y60" i="82"/>
  <c r="Q60" i="82"/>
  <c r="S60" i="82"/>
  <c r="R60" i="82"/>
  <c r="N60" i="82"/>
  <c r="V72" i="82"/>
  <c r="K72" i="82"/>
  <c r="N72" i="82"/>
  <c r="U72" i="82"/>
  <c r="R72" i="82"/>
  <c r="M72" i="82"/>
  <c r="O72" i="82"/>
  <c r="T72" i="82"/>
  <c r="L72" i="82"/>
  <c r="Y72" i="82"/>
  <c r="Q72" i="82"/>
  <c r="W72" i="82"/>
  <c r="S72" i="82"/>
  <c r="X72" i="82"/>
  <c r="P72" i="82"/>
  <c r="T80" i="82"/>
  <c r="R80" i="82"/>
  <c r="L80" i="82"/>
  <c r="S80" i="82"/>
  <c r="Y80" i="82"/>
  <c r="W80" i="82"/>
  <c r="Q80" i="82"/>
  <c r="K80" i="82"/>
  <c r="X80" i="82"/>
  <c r="P80" i="82"/>
  <c r="N80" i="82"/>
  <c r="U80" i="82"/>
  <c r="V80" i="82"/>
  <c r="O80" i="82"/>
  <c r="M80" i="82"/>
  <c r="L32" i="82"/>
  <c r="L31" i="82"/>
  <c r="L42" i="82"/>
  <c r="L18" i="82"/>
  <c r="L24" i="82"/>
  <c r="L19" i="82"/>
  <c r="L35" i="82"/>
  <c r="L29" i="82"/>
  <c r="L25" i="82"/>
  <c r="L41" i="82"/>
  <c r="L16" i="82"/>
  <c r="L34" i="82"/>
  <c r="L15" i="82"/>
  <c r="L30" i="82"/>
  <c r="L33" i="82"/>
  <c r="L28" i="82"/>
  <c r="L40" i="82"/>
  <c r="L26" i="82"/>
  <c r="L27" i="82"/>
  <c r="L23" i="82"/>
  <c r="L17" i="82"/>
  <c r="L39" i="82"/>
  <c r="L36" i="82"/>
  <c r="L20" i="82"/>
  <c r="X13" i="82"/>
  <c r="V13" i="82"/>
  <c r="R13" i="82"/>
  <c r="Y13" i="82"/>
  <c r="P13" i="82"/>
  <c r="M13" i="82"/>
  <c r="Q13" i="82"/>
  <c r="T13" i="82"/>
  <c r="S13" i="82"/>
  <c r="L13" i="82"/>
  <c r="K13" i="82"/>
  <c r="U13" i="82"/>
  <c r="W13" i="82"/>
  <c r="N13" i="82"/>
  <c r="O13" i="82"/>
  <c r="K45" i="82"/>
  <c r="X45" i="82"/>
  <c r="L45" i="82"/>
  <c r="P45" i="82"/>
  <c r="U45" i="82"/>
  <c r="W45" i="82"/>
  <c r="Y45" i="82"/>
  <c r="O45" i="82"/>
  <c r="Q45" i="82"/>
  <c r="M45" i="82"/>
  <c r="V45" i="82"/>
  <c r="R45" i="82"/>
  <c r="S45" i="82"/>
  <c r="T45" i="82"/>
  <c r="N45" i="82"/>
  <c r="K53" i="82"/>
  <c r="V53" i="82"/>
  <c r="L53" i="82"/>
  <c r="U53" i="82"/>
  <c r="X53" i="82"/>
  <c r="P53" i="82"/>
  <c r="W53" i="82"/>
  <c r="Y53" i="82"/>
  <c r="O53" i="82"/>
  <c r="Q53" i="82"/>
  <c r="M53" i="82"/>
  <c r="T53" i="82"/>
  <c r="R53" i="82"/>
  <c r="N53" i="82"/>
  <c r="S53" i="82"/>
  <c r="K61" i="82"/>
  <c r="R61" i="82"/>
  <c r="N61" i="82"/>
  <c r="T61" i="82"/>
  <c r="W61" i="82"/>
  <c r="L61" i="82"/>
  <c r="Y61" i="82"/>
  <c r="X61" i="82"/>
  <c r="O61" i="82"/>
  <c r="Q61" i="82"/>
  <c r="P61" i="82"/>
  <c r="M61" i="82"/>
  <c r="U61" i="82"/>
  <c r="V61" i="82"/>
  <c r="S61" i="82"/>
  <c r="K73" i="82"/>
  <c r="P73" i="82"/>
  <c r="N73" i="82"/>
  <c r="R73" i="82"/>
  <c r="W73" i="82"/>
  <c r="Y73" i="82"/>
  <c r="O73" i="82"/>
  <c r="V73" i="82"/>
  <c r="T73" i="82"/>
  <c r="Q73" i="82"/>
  <c r="M73" i="82"/>
  <c r="L73" i="82"/>
  <c r="S73" i="82"/>
  <c r="X73" i="82"/>
  <c r="U73" i="82"/>
  <c r="Y81" i="82"/>
  <c r="Q81" i="82"/>
  <c r="U81" i="82"/>
  <c r="V81" i="82"/>
  <c r="T81" i="82"/>
  <c r="N81" i="82"/>
  <c r="S81" i="82"/>
  <c r="O81" i="82"/>
  <c r="K81" i="82"/>
  <c r="L81" i="82"/>
  <c r="W81" i="82"/>
  <c r="X81" i="82"/>
  <c r="M81" i="82"/>
  <c r="P81" i="82"/>
  <c r="R81" i="82"/>
  <c r="M32" i="82"/>
  <c r="M20" i="82"/>
  <c r="M29" i="82"/>
  <c r="M16" i="82"/>
  <c r="M17" i="82"/>
  <c r="M31" i="82"/>
  <c r="M18" i="82"/>
  <c r="M40" i="82"/>
  <c r="M28" i="82"/>
  <c r="M27" i="82"/>
  <c r="M24" i="82"/>
  <c r="M42" i="82"/>
  <c r="M26" i="82"/>
  <c r="M39" i="82"/>
  <c r="M36" i="82"/>
  <c r="M25" i="82"/>
  <c r="M15" i="82"/>
  <c r="M30" i="82"/>
  <c r="M34" i="82"/>
  <c r="M19" i="82"/>
  <c r="M41" i="82"/>
  <c r="M23" i="82"/>
  <c r="M33" i="82"/>
  <c r="M35" i="82"/>
  <c r="X14" i="82"/>
  <c r="W14" i="82"/>
  <c r="N14" i="82"/>
  <c r="P14" i="82"/>
  <c r="O14" i="82"/>
  <c r="L14" i="82"/>
  <c r="Y14" i="82"/>
  <c r="K14" i="82"/>
  <c r="R14" i="82"/>
  <c r="Q14" i="82"/>
  <c r="T14" i="82"/>
  <c r="U14" i="82"/>
  <c r="M14" i="82"/>
  <c r="S14" i="82"/>
  <c r="V14" i="82"/>
  <c r="N46" i="82"/>
  <c r="S46" i="82"/>
  <c r="U46" i="82"/>
  <c r="W46" i="82"/>
  <c r="M46" i="82"/>
  <c r="X46" i="82"/>
  <c r="O46" i="82"/>
  <c r="Y46" i="82"/>
  <c r="K46" i="82"/>
  <c r="Q46" i="82"/>
  <c r="T46" i="82"/>
  <c r="P46" i="82"/>
  <c r="L46" i="82"/>
  <c r="V46" i="82"/>
  <c r="R46" i="82"/>
  <c r="V54" i="82"/>
  <c r="S54" i="82"/>
  <c r="N54" i="82"/>
  <c r="U54" i="82"/>
  <c r="W54" i="82"/>
  <c r="M54" i="82"/>
  <c r="O54" i="82"/>
  <c r="X54" i="82"/>
  <c r="Y54" i="82"/>
  <c r="K54" i="82"/>
  <c r="Q54" i="82"/>
  <c r="R54" i="82"/>
  <c r="T54" i="82"/>
  <c r="L54" i="82"/>
  <c r="P54" i="82"/>
  <c r="X62" i="82"/>
  <c r="T62" i="82"/>
  <c r="P62" i="82"/>
  <c r="U62" i="82"/>
  <c r="R62" i="82"/>
  <c r="W62" i="82"/>
  <c r="V62" i="82"/>
  <c r="M62" i="82"/>
  <c r="S62" i="82"/>
  <c r="O62" i="82"/>
  <c r="N62" i="82"/>
  <c r="L62" i="82"/>
  <c r="Y62" i="82"/>
  <c r="Q62" i="82"/>
  <c r="K62" i="82"/>
  <c r="X74" i="82"/>
  <c r="U74" i="82"/>
  <c r="K74" i="82"/>
  <c r="P74" i="82"/>
  <c r="W74" i="82"/>
  <c r="M74" i="82"/>
  <c r="O74" i="82"/>
  <c r="R74" i="82"/>
  <c r="Y74" i="82"/>
  <c r="V74" i="82"/>
  <c r="Q74" i="82"/>
  <c r="N74" i="82"/>
  <c r="L74" i="82"/>
  <c r="S74" i="82"/>
  <c r="T74" i="82"/>
  <c r="T82" i="82"/>
  <c r="L82" i="82"/>
  <c r="K82" i="82"/>
  <c r="Y82" i="82"/>
  <c r="Q82" i="82"/>
  <c r="V82" i="82"/>
  <c r="M82" i="82"/>
  <c r="U82" i="82"/>
  <c r="X82" i="82"/>
  <c r="N82" i="82"/>
  <c r="R82" i="82"/>
  <c r="P82" i="82"/>
  <c r="W82" i="82"/>
  <c r="S82" i="82"/>
  <c r="O82" i="82"/>
  <c r="N42" i="82"/>
  <c r="N20" i="82"/>
  <c r="N18" i="82"/>
  <c r="N16" i="82"/>
  <c r="N23" i="82"/>
  <c r="N19" i="82"/>
  <c r="N40" i="82"/>
  <c r="N39" i="82"/>
  <c r="N35" i="82"/>
  <c r="N36" i="82"/>
  <c r="N28" i="82"/>
  <c r="N34" i="82"/>
  <c r="N26" i="82"/>
  <c r="N25" i="82"/>
  <c r="N15" i="82"/>
  <c r="N24" i="82"/>
  <c r="N30" i="82"/>
  <c r="N41" i="82"/>
  <c r="N32" i="82"/>
  <c r="N31" i="82"/>
  <c r="N33" i="82"/>
  <c r="N29" i="82"/>
  <c r="N17" i="82"/>
  <c r="N27" i="82"/>
  <c r="R21" i="82"/>
  <c r="S21" i="82"/>
  <c r="K21" i="82"/>
  <c r="U21" i="82"/>
  <c r="T21" i="82"/>
  <c r="W21" i="82"/>
  <c r="V21" i="82"/>
  <c r="M21" i="82"/>
  <c r="N21" i="82"/>
  <c r="L21" i="82"/>
  <c r="Y21" i="82"/>
  <c r="X21" i="82"/>
  <c r="P21" i="82"/>
  <c r="Q21" i="82"/>
  <c r="O21" i="82"/>
  <c r="S47" i="82"/>
  <c r="X47" i="82"/>
  <c r="Q47" i="82"/>
  <c r="U47" i="82"/>
  <c r="K47" i="82"/>
  <c r="M47" i="82"/>
  <c r="V47" i="82"/>
  <c r="W47" i="82"/>
  <c r="O47" i="82"/>
  <c r="Y47" i="82"/>
  <c r="T47" i="82"/>
  <c r="R47" i="82"/>
  <c r="L47" i="82"/>
  <c r="N47" i="82"/>
  <c r="P47" i="82"/>
  <c r="L55" i="82"/>
  <c r="S55" i="82"/>
  <c r="Q55" i="82"/>
  <c r="U55" i="82"/>
  <c r="K55" i="82"/>
  <c r="Y55" i="82"/>
  <c r="M55" i="82"/>
  <c r="W55" i="82"/>
  <c r="X55" i="82"/>
  <c r="O55" i="82"/>
  <c r="V55" i="82"/>
  <c r="R55" i="82"/>
  <c r="P55" i="82"/>
  <c r="T55" i="82"/>
  <c r="N55" i="82"/>
  <c r="S63" i="82"/>
  <c r="X63" i="82"/>
  <c r="U63" i="82"/>
  <c r="T63" i="82"/>
  <c r="K63" i="82"/>
  <c r="Y63" i="82"/>
  <c r="P63" i="82"/>
  <c r="M63" i="82"/>
  <c r="L63" i="82"/>
  <c r="W63" i="82"/>
  <c r="O63" i="82"/>
  <c r="V63" i="82"/>
  <c r="N63" i="82"/>
  <c r="Q63" i="82"/>
  <c r="R63" i="82"/>
  <c r="V75" i="82"/>
  <c r="S75" i="82"/>
  <c r="N75" i="82"/>
  <c r="U75" i="82"/>
  <c r="K75" i="82"/>
  <c r="Y75" i="82"/>
  <c r="M75" i="82"/>
  <c r="X75" i="82"/>
  <c r="W75" i="82"/>
  <c r="T75" i="82"/>
  <c r="P75" i="82"/>
  <c r="O75" i="82"/>
  <c r="L75" i="82"/>
  <c r="R75" i="82"/>
  <c r="Q75" i="82"/>
  <c r="P33" i="82"/>
  <c r="P29" i="82"/>
  <c r="P24" i="82"/>
  <c r="P27" i="82"/>
  <c r="P41" i="82"/>
  <c r="P28" i="82"/>
  <c r="P39" i="82"/>
  <c r="P15" i="82"/>
  <c r="P32" i="82"/>
  <c r="P30" i="82"/>
  <c r="P35" i="82"/>
  <c r="P26" i="82"/>
  <c r="P42" i="82"/>
  <c r="P36" i="82"/>
  <c r="P20" i="82"/>
  <c r="P18" i="82"/>
  <c r="P40" i="82"/>
  <c r="P25" i="82"/>
  <c r="P31" i="82"/>
  <c r="P23" i="82"/>
  <c r="P19" i="82"/>
  <c r="P16" i="82"/>
  <c r="P17" i="82"/>
  <c r="P34" i="82"/>
  <c r="X22" i="82"/>
  <c r="Y22" i="82"/>
  <c r="P22" i="82"/>
  <c r="Q22" i="82"/>
  <c r="S22" i="82"/>
  <c r="K22" i="82"/>
  <c r="U22" i="82"/>
  <c r="T22" i="82"/>
  <c r="R22" i="82"/>
  <c r="W22" i="82"/>
  <c r="L22" i="82"/>
  <c r="O22" i="82"/>
  <c r="M22" i="82"/>
  <c r="N22" i="82"/>
  <c r="V22" i="82"/>
  <c r="K48" i="82"/>
  <c r="U48" i="82"/>
  <c r="T48" i="82"/>
  <c r="M48" i="82"/>
  <c r="W48" i="82"/>
  <c r="R48" i="82"/>
  <c r="P48" i="82"/>
  <c r="Y48" i="82"/>
  <c r="V48" i="82"/>
  <c r="O48" i="82"/>
  <c r="N48" i="82"/>
  <c r="Q48" i="82"/>
  <c r="L48" i="82"/>
  <c r="S48" i="82"/>
  <c r="X48" i="82"/>
  <c r="K56" i="82"/>
  <c r="U56" i="82"/>
  <c r="M56" i="82"/>
  <c r="T56" i="82"/>
  <c r="L56" i="82"/>
  <c r="V56" i="82"/>
  <c r="N56" i="82"/>
  <c r="R56" i="82"/>
  <c r="Y56" i="82"/>
  <c r="W56" i="82"/>
  <c r="Q56" i="82"/>
  <c r="X56" i="82"/>
  <c r="S56" i="82"/>
  <c r="O56" i="82"/>
  <c r="P56" i="82"/>
  <c r="N64" i="82"/>
  <c r="K64" i="82"/>
  <c r="R64" i="82"/>
  <c r="U64" i="82"/>
  <c r="X64" i="82"/>
  <c r="M64" i="82"/>
  <c r="O64" i="82"/>
  <c r="T64" i="82"/>
  <c r="L64" i="82"/>
  <c r="W64" i="82"/>
  <c r="Y64" i="82"/>
  <c r="Q64" i="82"/>
  <c r="S64" i="82"/>
  <c r="V64" i="82"/>
  <c r="P64" i="82"/>
  <c r="K76" i="82"/>
  <c r="Y76" i="82"/>
  <c r="X76" i="82"/>
  <c r="N76" i="82"/>
  <c r="M76" i="82"/>
  <c r="S76" i="82"/>
  <c r="U76" i="82"/>
  <c r="W76" i="82"/>
  <c r="V76" i="82"/>
  <c r="L76" i="82"/>
  <c r="R76" i="82"/>
  <c r="T76" i="82"/>
  <c r="P76" i="82"/>
  <c r="O76" i="82"/>
  <c r="Q76" i="82"/>
  <c r="Q15" i="82"/>
  <c r="Q31" i="82"/>
  <c r="Q18" i="82"/>
  <c r="Q24" i="82"/>
  <c r="Q30" i="82"/>
  <c r="Q29" i="82"/>
  <c r="Q28" i="82"/>
  <c r="Q25" i="82"/>
  <c r="Q42" i="82"/>
  <c r="Q33" i="82"/>
  <c r="Q27" i="82"/>
  <c r="Q20" i="82"/>
  <c r="Q35" i="82"/>
  <c r="Q19" i="82"/>
  <c r="Q40" i="82"/>
  <c r="Q26" i="82"/>
  <c r="Q36" i="82"/>
  <c r="Q34" i="82"/>
  <c r="Q16" i="82"/>
  <c r="Q23" i="82"/>
  <c r="Q17" i="82"/>
  <c r="Q32" i="82"/>
  <c r="Q41" i="82"/>
  <c r="Q39" i="82"/>
  <c r="V37" i="82"/>
  <c r="N37" i="82"/>
  <c r="S37" i="82"/>
  <c r="K37" i="82"/>
  <c r="U37" i="82"/>
  <c r="T37" i="82"/>
  <c r="L37" i="82"/>
  <c r="Y37" i="82"/>
  <c r="P37" i="82"/>
  <c r="O37" i="82"/>
  <c r="Q37" i="82"/>
  <c r="X37" i="82"/>
  <c r="W37" i="82"/>
  <c r="M37" i="82"/>
  <c r="R37" i="82"/>
  <c r="K49" i="82"/>
  <c r="R49" i="82"/>
  <c r="X49" i="82"/>
  <c r="U49" i="82"/>
  <c r="P49" i="82"/>
  <c r="N49" i="82"/>
  <c r="L49" i="82"/>
  <c r="W49" i="82"/>
  <c r="Y49" i="82"/>
  <c r="O49" i="82"/>
  <c r="Q49" i="82"/>
  <c r="T49" i="82"/>
  <c r="M49" i="82"/>
  <c r="S49" i="82"/>
  <c r="V49" i="82"/>
  <c r="K57" i="82"/>
  <c r="U57" i="82"/>
  <c r="R57" i="82"/>
  <c r="N57" i="82"/>
  <c r="T57" i="82"/>
  <c r="L57" i="82"/>
  <c r="X57" i="82"/>
  <c r="W57" i="82"/>
  <c r="V57" i="82"/>
  <c r="Y57" i="82"/>
  <c r="P57" i="82"/>
  <c r="O57" i="82"/>
  <c r="M57" i="82"/>
  <c r="Q57" i="82"/>
  <c r="S57" i="82"/>
  <c r="K65" i="82"/>
  <c r="U65" i="82"/>
  <c r="R65" i="82"/>
  <c r="V65" i="82"/>
  <c r="W65" i="82"/>
  <c r="T65" i="82"/>
  <c r="Y65" i="82"/>
  <c r="O65" i="82"/>
  <c r="L65" i="82"/>
  <c r="Q65" i="82"/>
  <c r="X65" i="82"/>
  <c r="S65" i="82"/>
  <c r="N65" i="82"/>
  <c r="M65" i="82"/>
  <c r="P65" i="82"/>
  <c r="U77" i="82"/>
  <c r="T77" i="82"/>
  <c r="L77" i="82"/>
  <c r="N77" i="82"/>
  <c r="W77" i="82"/>
  <c r="S77" i="82"/>
  <c r="K77" i="82"/>
  <c r="X77" i="82"/>
  <c r="Q77" i="82"/>
  <c r="Y77" i="82"/>
  <c r="V77" i="82"/>
  <c r="R77" i="82"/>
  <c r="P77" i="82"/>
  <c r="O77" i="82"/>
  <c r="M77" i="82"/>
  <c r="R15" i="82"/>
  <c r="R25" i="82"/>
  <c r="R20" i="82"/>
  <c r="R31" i="82"/>
  <c r="R16" i="82"/>
  <c r="R32" i="82"/>
  <c r="R23" i="82"/>
  <c r="R27" i="82"/>
  <c r="R41" i="82"/>
  <c r="R36" i="82"/>
  <c r="R42" i="82"/>
  <c r="R33" i="82"/>
  <c r="R18" i="82"/>
  <c r="R17" i="82"/>
  <c r="R28" i="82"/>
  <c r="R26" i="82"/>
  <c r="R19" i="82"/>
  <c r="R29" i="82"/>
  <c r="R35" i="82"/>
  <c r="R24" i="82"/>
  <c r="R30" i="82"/>
  <c r="R34" i="82"/>
  <c r="R40" i="82"/>
  <c r="R39" i="82"/>
  <c r="T38" i="82"/>
  <c r="L38" i="82"/>
  <c r="Y38" i="82"/>
  <c r="Q38" i="82"/>
  <c r="S38" i="82"/>
  <c r="K38" i="82"/>
  <c r="R38" i="82"/>
  <c r="X38" i="82"/>
  <c r="P38" i="82"/>
  <c r="W38" i="82"/>
  <c r="V38" i="82"/>
  <c r="O38" i="82"/>
  <c r="N38" i="82"/>
  <c r="M38" i="82"/>
  <c r="U38" i="82"/>
  <c r="V50" i="82"/>
  <c r="N50" i="82"/>
  <c r="S50" i="82"/>
  <c r="U50" i="82"/>
  <c r="L50" i="82"/>
  <c r="W50" i="82"/>
  <c r="M50" i="82"/>
  <c r="O50" i="82"/>
  <c r="Y50" i="82"/>
  <c r="R50" i="82"/>
  <c r="K50" i="82"/>
  <c r="Q50" i="82"/>
  <c r="T50" i="82"/>
  <c r="P50" i="82"/>
  <c r="X50" i="82"/>
  <c r="P58" i="82"/>
  <c r="R58" i="82"/>
  <c r="V58" i="82"/>
  <c r="U58" i="82"/>
  <c r="W58" i="82"/>
  <c r="N58" i="82"/>
  <c r="M58" i="82"/>
  <c r="O58" i="82"/>
  <c r="S58" i="82"/>
  <c r="Y58" i="82"/>
  <c r="Q58" i="82"/>
  <c r="T58" i="82"/>
  <c r="X58" i="82"/>
  <c r="L58" i="82"/>
  <c r="K58" i="82"/>
  <c r="T66" i="82"/>
  <c r="X66" i="82"/>
  <c r="K66" i="82"/>
  <c r="P66" i="82"/>
  <c r="U66" i="82"/>
  <c r="W66" i="82"/>
  <c r="M66" i="82"/>
  <c r="R66" i="82"/>
  <c r="O66" i="82"/>
  <c r="V66" i="82"/>
  <c r="S66" i="82"/>
  <c r="Y66" i="82"/>
  <c r="N66" i="82"/>
  <c r="Q66" i="82"/>
  <c r="L66" i="82"/>
  <c r="U78" i="82"/>
  <c r="R78" i="82"/>
  <c r="Y78" i="82"/>
  <c r="Q78" i="82"/>
  <c r="V78" i="82"/>
  <c r="X78" i="82"/>
  <c r="N78" i="82"/>
  <c r="L78" i="82"/>
  <c r="W78" i="82"/>
  <c r="T78" i="82"/>
  <c r="P78" i="82"/>
  <c r="K78" i="82"/>
  <c r="S78" i="82"/>
  <c r="O78" i="82"/>
  <c r="M78" i="82"/>
  <c r="L7" i="86"/>
  <c r="K7" i="86"/>
  <c r="J7" i="86"/>
  <c r="I7" i="86"/>
  <c r="L15" i="86"/>
  <c r="K15" i="86"/>
  <c r="J15" i="86"/>
  <c r="I15" i="86"/>
  <c r="L23" i="86"/>
  <c r="K23" i="86"/>
  <c r="J23" i="86"/>
  <c r="I23" i="86"/>
  <c r="L8" i="86"/>
  <c r="K8" i="86"/>
  <c r="I8" i="86"/>
  <c r="J8" i="86"/>
  <c r="I16" i="86"/>
  <c r="L16" i="86"/>
  <c r="K16" i="86"/>
  <c r="J16" i="86"/>
  <c r="L24" i="86"/>
  <c r="I24" i="86"/>
  <c r="K24" i="86"/>
  <c r="J24" i="86"/>
  <c r="I14" i="86"/>
  <c r="L14" i="86"/>
  <c r="K14" i="86"/>
  <c r="J14" i="86"/>
  <c r="L9" i="86"/>
  <c r="K9" i="86"/>
  <c r="J9" i="86"/>
  <c r="I9" i="86"/>
  <c r="L17" i="86"/>
  <c r="K17" i="86"/>
  <c r="J17" i="86"/>
  <c r="I17" i="86"/>
  <c r="L25" i="86"/>
  <c r="L51" i="86" s="1"/>
  <c r="K25" i="86"/>
  <c r="K51" i="86" s="1"/>
  <c r="J25" i="86"/>
  <c r="J51" i="86" s="1"/>
  <c r="I25" i="86"/>
  <c r="I6" i="86"/>
  <c r="L6" i="86"/>
  <c r="K6" i="86"/>
  <c r="J6" i="86"/>
  <c r="L10" i="86"/>
  <c r="K10" i="86"/>
  <c r="J10" i="86"/>
  <c r="I10" i="86"/>
  <c r="I18" i="86"/>
  <c r="L18" i="86"/>
  <c r="K18" i="86"/>
  <c r="J18" i="86"/>
  <c r="L26" i="86"/>
  <c r="K26" i="86"/>
  <c r="I26" i="86"/>
  <c r="J26" i="86"/>
  <c r="L11" i="86"/>
  <c r="K11" i="86"/>
  <c r="J11" i="86"/>
  <c r="I11" i="86"/>
  <c r="L19" i="86"/>
  <c r="K19" i="86"/>
  <c r="J19" i="86"/>
  <c r="I19" i="86"/>
  <c r="L27" i="86"/>
  <c r="K27" i="86"/>
  <c r="J27" i="86"/>
  <c r="I27" i="86"/>
  <c r="I22" i="86"/>
  <c r="L22" i="86"/>
  <c r="K22" i="86"/>
  <c r="J22" i="86"/>
  <c r="L4" i="86"/>
  <c r="I4" i="86"/>
  <c r="K4" i="86"/>
  <c r="J4" i="86"/>
  <c r="I12" i="86"/>
  <c r="L12" i="86"/>
  <c r="K12" i="86"/>
  <c r="J12" i="86"/>
  <c r="I20" i="86"/>
  <c r="L20" i="86"/>
  <c r="K20" i="86"/>
  <c r="J20" i="86"/>
  <c r="L28" i="86"/>
  <c r="K28" i="86"/>
  <c r="J28" i="86"/>
  <c r="I28" i="86"/>
  <c r="L5" i="86"/>
  <c r="K5" i="86"/>
  <c r="J5" i="86"/>
  <c r="I5" i="86"/>
  <c r="L13" i="86"/>
  <c r="K13" i="86"/>
  <c r="J13" i="86"/>
  <c r="I13" i="86"/>
  <c r="L21" i="86"/>
  <c r="K21" i="86"/>
  <c r="J21" i="86"/>
  <c r="I21" i="86"/>
  <c r="L29" i="86"/>
  <c r="K29" i="86"/>
  <c r="J29" i="86"/>
  <c r="I29" i="86"/>
  <c r="N47" i="84"/>
  <c r="M47" i="84"/>
  <c r="L47" i="84"/>
  <c r="K47" i="84"/>
  <c r="K8" i="84"/>
  <c r="N8" i="84"/>
  <c r="M8" i="84"/>
  <c r="L8" i="84"/>
  <c r="K16" i="84"/>
  <c r="N16" i="84"/>
  <c r="M16" i="84"/>
  <c r="L16" i="84"/>
  <c r="N24" i="84"/>
  <c r="K24" i="84"/>
  <c r="M24" i="84"/>
  <c r="L24" i="84"/>
  <c r="K32" i="84"/>
  <c r="N32" i="84"/>
  <c r="M32" i="84"/>
  <c r="L32" i="84"/>
  <c r="K40" i="84"/>
  <c r="N40" i="84"/>
  <c r="M40" i="84"/>
  <c r="L40" i="84"/>
  <c r="K48" i="84"/>
  <c r="N48" i="84"/>
  <c r="M48" i="84"/>
  <c r="L48" i="84"/>
  <c r="N15" i="84"/>
  <c r="M15" i="84"/>
  <c r="L15" i="84"/>
  <c r="K15" i="84"/>
  <c r="N9" i="84"/>
  <c r="M9" i="84"/>
  <c r="L9" i="84"/>
  <c r="K9" i="84"/>
  <c r="N17" i="84"/>
  <c r="M17" i="84"/>
  <c r="L17" i="84"/>
  <c r="K17" i="84"/>
  <c r="N25" i="84"/>
  <c r="M25" i="84"/>
  <c r="L25" i="84"/>
  <c r="K25" i="84"/>
  <c r="N33" i="84"/>
  <c r="M33" i="84"/>
  <c r="L33" i="84"/>
  <c r="K33" i="84"/>
  <c r="N41" i="84"/>
  <c r="M41" i="84"/>
  <c r="L41" i="84"/>
  <c r="K41" i="84"/>
  <c r="N49" i="84"/>
  <c r="M49" i="84"/>
  <c r="L49" i="84"/>
  <c r="K49" i="84"/>
  <c r="N31" i="84"/>
  <c r="M31" i="84"/>
  <c r="L31" i="84"/>
  <c r="K31" i="84"/>
  <c r="N10" i="84"/>
  <c r="M10" i="84"/>
  <c r="K10" i="84"/>
  <c r="L10" i="84"/>
  <c r="N18" i="84"/>
  <c r="M18" i="84"/>
  <c r="K18" i="84"/>
  <c r="L18" i="84"/>
  <c r="N26" i="84"/>
  <c r="M26" i="84"/>
  <c r="L26" i="84"/>
  <c r="K26" i="84"/>
  <c r="N34" i="84"/>
  <c r="M34" i="84"/>
  <c r="L34" i="84"/>
  <c r="K34" i="84"/>
  <c r="K42" i="84"/>
  <c r="N42" i="84"/>
  <c r="M42" i="84"/>
  <c r="L42" i="84"/>
  <c r="N50" i="84"/>
  <c r="M50" i="84"/>
  <c r="K50" i="84"/>
  <c r="L50" i="84"/>
  <c r="N11" i="84"/>
  <c r="M11" i="84"/>
  <c r="L11" i="84"/>
  <c r="K11" i="84"/>
  <c r="N19" i="84"/>
  <c r="M19" i="84"/>
  <c r="L19" i="84"/>
  <c r="K19" i="84"/>
  <c r="N27" i="84"/>
  <c r="M27" i="84"/>
  <c r="L27" i="84"/>
  <c r="K27" i="84"/>
  <c r="N35" i="84"/>
  <c r="M35" i="84"/>
  <c r="L35" i="84"/>
  <c r="K35" i="84"/>
  <c r="N43" i="84"/>
  <c r="M43" i="84"/>
  <c r="L43" i="84"/>
  <c r="K43" i="84"/>
  <c r="N51" i="84"/>
  <c r="M51" i="84"/>
  <c r="L51" i="84"/>
  <c r="K51" i="84"/>
  <c r="N39" i="84"/>
  <c r="M39" i="84"/>
  <c r="L39" i="84"/>
  <c r="K39" i="84"/>
  <c r="K12" i="84"/>
  <c r="N12" i="84"/>
  <c r="M12" i="84"/>
  <c r="L12" i="84"/>
  <c r="K20" i="84"/>
  <c r="N20" i="84"/>
  <c r="M20" i="84"/>
  <c r="L20" i="84"/>
  <c r="N28" i="84"/>
  <c r="M28" i="84"/>
  <c r="K28" i="84"/>
  <c r="L28" i="84"/>
  <c r="N36" i="84"/>
  <c r="M36" i="84"/>
  <c r="L36" i="84"/>
  <c r="K36" i="84"/>
  <c r="K44" i="84"/>
  <c r="N44" i="84"/>
  <c r="M44" i="84"/>
  <c r="L44" i="84"/>
  <c r="N52" i="84"/>
  <c r="M52" i="84"/>
  <c r="L52" i="84"/>
  <c r="K52" i="84"/>
  <c r="N23" i="84"/>
  <c r="M23" i="84"/>
  <c r="L23" i="84"/>
  <c r="K23" i="84"/>
  <c r="N13" i="84"/>
  <c r="M13" i="84"/>
  <c r="L13" i="84"/>
  <c r="K13" i="84"/>
  <c r="N21" i="84"/>
  <c r="M21" i="84"/>
  <c r="L21" i="84"/>
  <c r="K21" i="84"/>
  <c r="N29" i="84"/>
  <c r="M29" i="84"/>
  <c r="L29" i="84"/>
  <c r="K29" i="84"/>
  <c r="N37" i="84"/>
  <c r="M37" i="84"/>
  <c r="L37" i="84"/>
  <c r="K37" i="84"/>
  <c r="N45" i="84"/>
  <c r="M45" i="84"/>
  <c r="L45" i="84"/>
  <c r="K45" i="84"/>
  <c r="N53" i="84"/>
  <c r="M53" i="84"/>
  <c r="L53" i="84"/>
  <c r="K53" i="84"/>
  <c r="N7" i="84"/>
  <c r="M7" i="84"/>
  <c r="L7" i="84"/>
  <c r="K7" i="84"/>
  <c r="K6" i="84"/>
  <c r="N6" i="84"/>
  <c r="M6" i="84"/>
  <c r="L6" i="84"/>
  <c r="N14" i="84"/>
  <c r="M14" i="84"/>
  <c r="L14" i="84"/>
  <c r="K14" i="84"/>
  <c r="K22" i="84"/>
  <c r="N22" i="84"/>
  <c r="M22" i="84"/>
  <c r="L22" i="84"/>
  <c r="K30" i="84"/>
  <c r="N30" i="84"/>
  <c r="M30" i="84"/>
  <c r="L30" i="84"/>
  <c r="N38" i="84"/>
  <c r="M38" i="84"/>
  <c r="K38" i="84"/>
  <c r="L38" i="84"/>
  <c r="N46" i="84"/>
  <c r="K46" i="84"/>
  <c r="M46" i="84"/>
  <c r="L46" i="84"/>
  <c r="K9" i="2"/>
  <c r="K20" i="2"/>
  <c r="K32" i="2"/>
  <c r="K40" i="2"/>
  <c r="K21" i="2"/>
  <c r="K33" i="2"/>
  <c r="K41" i="2"/>
  <c r="K18" i="2"/>
  <c r="K39" i="2"/>
  <c r="K10" i="2"/>
  <c r="K13" i="2"/>
  <c r="K25" i="2"/>
  <c r="K48" i="2" s="1"/>
  <c r="K34" i="2"/>
  <c r="K55" i="2" s="1"/>
  <c r="K42" i="2"/>
  <c r="K30" i="2"/>
  <c r="K31" i="2"/>
  <c r="K27" i="2"/>
  <c r="K35" i="2"/>
  <c r="K43" i="2"/>
  <c r="K38" i="2"/>
  <c r="K8" i="2"/>
  <c r="K14" i="2"/>
  <c r="K15" i="2"/>
  <c r="K28" i="2"/>
  <c r="K36" i="2"/>
  <c r="K7" i="2"/>
  <c r="K19" i="2"/>
  <c r="K6" i="2"/>
  <c r="K17" i="2"/>
  <c r="K29" i="2"/>
  <c r="K37" i="2"/>
  <c r="N82" i="85"/>
  <c r="R46" i="80"/>
  <c r="K85" i="75"/>
  <c r="K88" i="75"/>
  <c r="M88" i="81"/>
  <c r="L88" i="81"/>
  <c r="K87" i="73"/>
  <c r="K88" i="68"/>
  <c r="R86" i="80" l="1"/>
  <c r="R88" i="80"/>
  <c r="R61" i="80"/>
  <c r="R50" i="80"/>
  <c r="R92" i="80"/>
  <c r="R41" i="80"/>
  <c r="L89" i="83"/>
  <c r="Q42" i="83"/>
  <c r="Q52" i="83"/>
  <c r="Q65" i="83"/>
  <c r="Q33" i="83"/>
  <c r="Q63" i="83"/>
  <c r="Q32" i="83"/>
  <c r="R37" i="80"/>
  <c r="R26" i="80"/>
  <c r="R48" i="80"/>
  <c r="R90" i="80"/>
  <c r="R67" i="80"/>
  <c r="R63" i="80"/>
  <c r="L88" i="83"/>
  <c r="N89" i="83"/>
  <c r="R83" i="80"/>
  <c r="L89" i="81"/>
  <c r="Q66" i="83"/>
  <c r="Q51" i="83"/>
  <c r="Q15" i="83"/>
  <c r="O89" i="83"/>
  <c r="Z56" i="82"/>
  <c r="Z31" i="82"/>
  <c r="Q71" i="83"/>
  <c r="Q27" i="83"/>
  <c r="Q19" i="83"/>
  <c r="Q83" i="83"/>
  <c r="Q74" i="83"/>
  <c r="Q41" i="83"/>
  <c r="Q17" i="83"/>
  <c r="Q9" i="83"/>
  <c r="Z21" i="82"/>
  <c r="Z67" i="82"/>
  <c r="Q39" i="83"/>
  <c r="Q23" i="83"/>
  <c r="Q20" i="83"/>
  <c r="Q67" i="83"/>
  <c r="Q59" i="83"/>
  <c r="Q35" i="83"/>
  <c r="Q31" i="83"/>
  <c r="Q75" i="83"/>
  <c r="Q34" i="83"/>
  <c r="Q10" i="83"/>
  <c r="Q57" i="83"/>
  <c r="Q49" i="83"/>
  <c r="Q25" i="83"/>
  <c r="Q64" i="83"/>
  <c r="Q56" i="83"/>
  <c r="Q24" i="83"/>
  <c r="Q16" i="83"/>
  <c r="Q55" i="83"/>
  <c r="Q7" i="83"/>
  <c r="N88" i="83"/>
  <c r="Z64" i="82"/>
  <c r="Z48" i="82"/>
  <c r="Z29" i="82"/>
  <c r="Z58" i="82"/>
  <c r="Z50" i="82"/>
  <c r="P88" i="83"/>
  <c r="Z24" i="82"/>
  <c r="K88" i="83"/>
  <c r="Z49" i="82"/>
  <c r="Z27" i="82"/>
  <c r="Z75" i="82"/>
  <c r="Z55" i="82"/>
  <c r="Z28" i="82"/>
  <c r="Z65" i="82"/>
  <c r="Z57" i="82"/>
  <c r="Z30" i="82"/>
  <c r="Z63" i="82"/>
  <c r="Z47" i="82"/>
  <c r="Z26" i="82"/>
  <c r="Z74" i="82"/>
  <c r="Z62" i="82"/>
  <c r="Z54" i="82"/>
  <c r="Z46" i="82"/>
  <c r="Z73" i="82"/>
  <c r="Z61" i="82"/>
  <c r="Z53" i="82"/>
  <c r="Z45" i="82"/>
  <c r="Z25" i="82"/>
  <c r="Z72" i="82"/>
  <c r="Z60" i="82"/>
  <c r="Z52" i="82"/>
  <c r="Z44" i="82"/>
  <c r="Z59" i="82"/>
  <c r="Z51" i="82"/>
  <c r="Z43" i="82"/>
  <c r="O88" i="83"/>
  <c r="Q5" i="83"/>
  <c r="Q78" i="83"/>
  <c r="Q68" i="83"/>
  <c r="Q60" i="83"/>
  <c r="Q44" i="83"/>
  <c r="Q36" i="83"/>
  <c r="Q28" i="83"/>
  <c r="Q12" i="83"/>
  <c r="Q77" i="83"/>
  <c r="Q43" i="83"/>
  <c r="Q11" i="83"/>
  <c r="Q81" i="83"/>
  <c r="Q84" i="83"/>
  <c r="Q58" i="83"/>
  <c r="Q50" i="83"/>
  <c r="Q26" i="83"/>
  <c r="Q18" i="83"/>
  <c r="Q47" i="83"/>
  <c r="Q82" i="83"/>
  <c r="Q72" i="83"/>
  <c r="Q48" i="83"/>
  <c r="Q40" i="83"/>
  <c r="K89" i="83"/>
  <c r="Q8" i="83"/>
  <c r="Q46" i="83"/>
  <c r="Q45" i="83"/>
  <c r="Q54" i="83"/>
  <c r="Q38" i="83"/>
  <c r="Q6" i="83"/>
  <c r="Z66" i="82"/>
  <c r="Q70" i="83"/>
  <c r="Q69" i="83"/>
  <c r="Q61" i="83"/>
  <c r="Q53" i="83"/>
  <c r="Q37" i="83"/>
  <c r="Q29" i="83"/>
  <c r="Q21" i="83"/>
  <c r="Q80" i="83"/>
  <c r="Q62" i="83"/>
  <c r="Q22" i="83"/>
  <c r="Q30" i="83"/>
  <c r="Q79" i="83"/>
  <c r="L82" i="85"/>
  <c r="K53" i="2"/>
  <c r="K54" i="2"/>
  <c r="K50" i="2"/>
  <c r="K49" i="2"/>
  <c r="K11" i="2"/>
  <c r="K12" i="2"/>
  <c r="K16" i="2"/>
  <c r="K47" i="2"/>
  <c r="K22" i="2"/>
  <c r="K23" i="2"/>
  <c r="K46" i="2"/>
  <c r="K26" i="2"/>
  <c r="K24" i="2"/>
  <c r="R65" i="80"/>
  <c r="R39" i="80"/>
  <c r="R55" i="80"/>
  <c r="R73" i="80"/>
  <c r="R75" i="80"/>
  <c r="R77" i="80"/>
  <c r="R28" i="80"/>
  <c r="R33" i="80"/>
  <c r="R82" i="80"/>
  <c r="R91" i="80"/>
  <c r="R89" i="80"/>
  <c r="R87" i="80"/>
  <c r="R81" i="80"/>
  <c r="R76" i="80"/>
  <c r="R74" i="80"/>
  <c r="R70" i="80"/>
  <c r="R68" i="80"/>
  <c r="R66" i="80"/>
  <c r="R64" i="80"/>
  <c r="R62" i="80"/>
  <c r="R60" i="80"/>
  <c r="R56" i="80"/>
  <c r="R54" i="80"/>
  <c r="R49" i="80"/>
  <c r="R47" i="80"/>
  <c r="R42" i="80"/>
  <c r="R40" i="80"/>
  <c r="R38" i="80"/>
  <c r="R36" i="80"/>
  <c r="R34" i="80"/>
  <c r="R27" i="80"/>
  <c r="P89" i="83"/>
  <c r="O21" i="79"/>
  <c r="R44" i="80"/>
  <c r="R45" i="80"/>
  <c r="R57" i="80"/>
  <c r="R58" i="80"/>
  <c r="R71" i="80"/>
  <c r="R72" i="80"/>
  <c r="R84" i="80"/>
  <c r="R85" i="80"/>
  <c r="Z16" i="82"/>
  <c r="R43" i="80"/>
  <c r="O15" i="79"/>
  <c r="O22" i="79"/>
  <c r="R16" i="80"/>
  <c r="R17" i="80"/>
  <c r="R29" i="80"/>
  <c r="R30" i="80"/>
  <c r="O16" i="79"/>
  <c r="O23" i="79"/>
  <c r="O17" i="79"/>
  <c r="Z77" i="82"/>
  <c r="Z81" i="82"/>
  <c r="Z79" i="82"/>
  <c r="Z76" i="82"/>
  <c r="Z78" i="82"/>
  <c r="Z80" i="82"/>
  <c r="Z82" i="82"/>
  <c r="Z15" i="82"/>
  <c r="K50" i="86"/>
  <c r="K48" i="86"/>
  <c r="K46" i="86"/>
  <c r="K44" i="86"/>
  <c r="L43" i="86"/>
  <c r="K42" i="86"/>
  <c r="K40" i="86"/>
  <c r="K38" i="86"/>
  <c r="K36" i="86"/>
  <c r="K34" i="86"/>
  <c r="K32" i="86"/>
  <c r="K30" i="86"/>
  <c r="K49" i="86"/>
  <c r="K47" i="86"/>
  <c r="K45" i="86"/>
  <c r="K43" i="86"/>
  <c r="K41" i="86"/>
  <c r="K39" i="86"/>
  <c r="K37" i="86"/>
  <c r="K35" i="86"/>
  <c r="K33" i="86"/>
  <c r="K31" i="86"/>
  <c r="Z17" i="82"/>
  <c r="Z18" i="82"/>
  <c r="Z22" i="82"/>
  <c r="Z23" i="82"/>
  <c r="K86" i="73"/>
  <c r="N89" i="74"/>
  <c r="N91" i="74"/>
  <c r="N87" i="74"/>
  <c r="N86" i="74"/>
  <c r="N85" i="74"/>
  <c r="N84" i="74"/>
  <c r="N83" i="74"/>
  <c r="N79" i="74"/>
  <c r="N77" i="74"/>
  <c r="N71" i="74"/>
  <c r="N28" i="74"/>
  <c r="N73" i="74"/>
  <c r="N74" i="74"/>
  <c r="N75" i="74"/>
  <c r="O5" i="79"/>
  <c r="O6" i="79"/>
  <c r="O7" i="79"/>
  <c r="O8" i="79"/>
  <c r="O9" i="79"/>
  <c r="O10" i="79"/>
  <c r="O11" i="79"/>
  <c r="O12" i="79"/>
  <c r="O13" i="79"/>
  <c r="O14" i="79"/>
  <c r="O24" i="79"/>
  <c r="O25" i="79"/>
  <c r="O26" i="79"/>
  <c r="O28" i="79"/>
  <c r="O29" i="79"/>
  <c r="O30" i="79"/>
  <c r="O31" i="79"/>
  <c r="O32" i="79"/>
  <c r="O33" i="79"/>
  <c r="O34" i="79"/>
  <c r="O35" i="79"/>
  <c r="O36" i="79"/>
  <c r="O37" i="79"/>
  <c r="O38" i="79"/>
  <c r="O39" i="79"/>
  <c r="O40" i="79"/>
  <c r="O41" i="79"/>
  <c r="O45" i="79"/>
  <c r="O46" i="79"/>
  <c r="O47" i="79"/>
  <c r="O48" i="79"/>
  <c r="O49" i="79"/>
  <c r="O50" i="79"/>
  <c r="O5" i="81"/>
  <c r="O6" i="81"/>
  <c r="O7" i="81"/>
  <c r="O8" i="81"/>
  <c r="O9" i="81"/>
  <c r="O10" i="81"/>
  <c r="O11" i="81"/>
  <c r="O12" i="81"/>
  <c r="O15" i="81"/>
  <c r="O16" i="81"/>
  <c r="O17" i="81"/>
  <c r="O18" i="81"/>
  <c r="O19" i="81"/>
  <c r="O20" i="81"/>
  <c r="O21" i="81"/>
  <c r="O22" i="81"/>
  <c r="O23" i="81"/>
  <c r="O24" i="81"/>
  <c r="O25" i="81"/>
  <c r="O26" i="81"/>
  <c r="O27" i="81"/>
  <c r="O28" i="81"/>
  <c r="O29" i="81"/>
  <c r="O30" i="81"/>
  <c r="O31" i="81"/>
  <c r="O32" i="81"/>
  <c r="O33" i="81"/>
  <c r="O34" i="81"/>
  <c r="O35" i="81"/>
  <c r="O36" i="81"/>
  <c r="O37" i="81"/>
  <c r="O38" i="81"/>
  <c r="O39" i="81"/>
  <c r="O40" i="81"/>
  <c r="O41" i="81"/>
  <c r="O42" i="81"/>
  <c r="O43" i="81"/>
  <c r="O44" i="81"/>
  <c r="O45" i="81"/>
  <c r="O46" i="81"/>
  <c r="O47" i="81"/>
  <c r="O48" i="81"/>
  <c r="O49" i="81"/>
  <c r="O50" i="81"/>
  <c r="O51" i="81"/>
  <c r="O52" i="81"/>
  <c r="O53" i="81"/>
  <c r="O54" i="81"/>
  <c r="O55" i="81"/>
  <c r="O56" i="81"/>
  <c r="O57" i="81"/>
  <c r="O58" i="81"/>
  <c r="O59" i="81"/>
  <c r="O60" i="81"/>
  <c r="O61" i="81"/>
  <c r="O62" i="81"/>
  <c r="O63" i="81"/>
  <c r="O64" i="81"/>
  <c r="O65" i="81"/>
  <c r="O66" i="81"/>
  <c r="O67" i="81"/>
  <c r="O68" i="81"/>
  <c r="O69" i="81"/>
  <c r="O70" i="81"/>
  <c r="O71" i="81"/>
  <c r="O72" i="81"/>
  <c r="O74" i="81"/>
  <c r="O75" i="81"/>
  <c r="O77" i="81"/>
  <c r="O78" i="81"/>
  <c r="O79" i="81"/>
  <c r="O80" i="81"/>
  <c r="O81" i="81"/>
  <c r="O82" i="81"/>
  <c r="O83" i="81"/>
  <c r="O84" i="81"/>
  <c r="P85" i="83"/>
  <c r="P87" i="83"/>
  <c r="N90" i="74"/>
  <c r="N92" i="74"/>
  <c r="N88" i="74"/>
  <c r="N70" i="74"/>
  <c r="N69" i="74"/>
  <c r="N67" i="74"/>
  <c r="N66" i="74"/>
  <c r="N65" i="74"/>
  <c r="N63" i="74"/>
  <c r="N62" i="74"/>
  <c r="N61" i="74"/>
  <c r="N59" i="74"/>
  <c r="N58" i="74"/>
  <c r="N57" i="74"/>
  <c r="N56" i="74"/>
  <c r="N52" i="74"/>
  <c r="N51" i="74"/>
  <c r="N50" i="74"/>
  <c r="N47" i="74"/>
  <c r="N46" i="74"/>
  <c r="N45" i="74"/>
  <c r="N43" i="74"/>
  <c r="N42" i="74"/>
  <c r="N41" i="74"/>
  <c r="N39" i="74"/>
  <c r="N37" i="74"/>
  <c r="N36" i="74"/>
  <c r="N35" i="74"/>
  <c r="N32" i="74"/>
  <c r="N31" i="74"/>
  <c r="N29" i="74"/>
  <c r="N24" i="74"/>
  <c r="N22" i="74"/>
  <c r="N21" i="74"/>
  <c r="N19" i="74"/>
  <c r="N18" i="74"/>
  <c r="N17" i="74"/>
  <c r="N15" i="74"/>
  <c r="N13" i="74"/>
  <c r="N12" i="74"/>
  <c r="N11" i="74"/>
  <c r="N8" i="74"/>
  <c r="N7" i="74"/>
  <c r="N27" i="74"/>
  <c r="N23" i="74"/>
  <c r="N81" i="74"/>
  <c r="N53" i="74"/>
  <c r="N54" i="74"/>
  <c r="N55" i="74"/>
  <c r="N33" i="74"/>
  <c r="N34" i="74"/>
  <c r="N25" i="74"/>
  <c r="K89" i="75"/>
  <c r="K87" i="75"/>
  <c r="K86" i="75"/>
  <c r="P86" i="83"/>
  <c r="O76" i="85"/>
  <c r="O75" i="85"/>
  <c r="O74" i="85"/>
  <c r="O73" i="85"/>
  <c r="O72" i="85"/>
  <c r="O71" i="85"/>
  <c r="O70" i="85"/>
  <c r="K82" i="85"/>
  <c r="O69" i="85"/>
  <c r="O68" i="85"/>
  <c r="O67" i="85"/>
  <c r="O66" i="85"/>
  <c r="O65" i="85"/>
  <c r="O64" i="85"/>
  <c r="O63" i="85"/>
  <c r="O62" i="85"/>
  <c r="O61" i="85"/>
  <c r="O60" i="85"/>
  <c r="O59" i="85"/>
  <c r="O58" i="85"/>
  <c r="O57" i="85"/>
  <c r="O56" i="85"/>
  <c r="O55" i="85"/>
  <c r="O54" i="85"/>
  <c r="O53" i="85"/>
  <c r="O52" i="85"/>
  <c r="O51" i="85"/>
  <c r="O50" i="85"/>
  <c r="O49" i="85"/>
  <c r="O48" i="85"/>
  <c r="O47" i="85"/>
  <c r="O46" i="85"/>
  <c r="O45" i="85"/>
  <c r="O44" i="85"/>
  <c r="O43" i="85"/>
  <c r="O42" i="85"/>
  <c r="O41" i="85"/>
  <c r="O40" i="85"/>
  <c r="O39" i="85"/>
  <c r="O38" i="85"/>
  <c r="O37" i="85"/>
  <c r="O36" i="85"/>
  <c r="O35" i="85"/>
  <c r="O34" i="85"/>
  <c r="O33" i="85"/>
  <c r="O32" i="85"/>
  <c r="O31" i="85"/>
  <c r="O30" i="85"/>
  <c r="O29" i="85"/>
  <c r="O28" i="85"/>
  <c r="O27" i="85"/>
  <c r="O26" i="85"/>
  <c r="O25" i="85"/>
  <c r="O24" i="85"/>
  <c r="O23" i="85"/>
  <c r="O22" i="85"/>
  <c r="O21" i="85"/>
  <c r="O20" i="85"/>
  <c r="O19" i="85"/>
  <c r="O18" i="85"/>
  <c r="O17" i="85"/>
  <c r="O16" i="85"/>
  <c r="O15" i="85"/>
  <c r="O14" i="85"/>
  <c r="O13" i="85"/>
  <c r="O12" i="85"/>
  <c r="N83" i="85"/>
  <c r="M83" i="85"/>
  <c r="L83" i="85"/>
  <c r="O11" i="85"/>
  <c r="K83" i="85"/>
  <c r="O10" i="85"/>
  <c r="O9" i="85"/>
  <c r="O8" i="85"/>
  <c r="O7" i="85"/>
  <c r="O6" i="85"/>
  <c r="N81" i="85"/>
  <c r="M81" i="85"/>
  <c r="L81" i="85"/>
  <c r="O5" i="85"/>
  <c r="K81" i="85"/>
  <c r="N79" i="85"/>
  <c r="N80" i="85"/>
  <c r="M80" i="85"/>
  <c r="M79" i="85"/>
  <c r="L79" i="85"/>
  <c r="L80" i="85"/>
  <c r="O4" i="85"/>
  <c r="K79" i="85"/>
  <c r="K80" i="85"/>
  <c r="N78" i="85"/>
  <c r="M78" i="85"/>
  <c r="L78" i="85"/>
  <c r="K78" i="85"/>
  <c r="N77" i="85"/>
  <c r="M77" i="85"/>
  <c r="L77" i="85"/>
  <c r="K77" i="85"/>
  <c r="M28" i="86"/>
  <c r="M27" i="86"/>
  <c r="M26" i="86"/>
  <c r="L50" i="86"/>
  <c r="J50" i="86"/>
  <c r="L49" i="86"/>
  <c r="J49" i="86"/>
  <c r="L48" i="86"/>
  <c r="J48" i="86"/>
  <c r="L47" i="86"/>
  <c r="J47" i="86"/>
  <c r="L46" i="86"/>
  <c r="J46" i="86"/>
  <c r="L45" i="86"/>
  <c r="J45" i="86"/>
  <c r="L44" i="86"/>
  <c r="J44" i="86"/>
  <c r="J43" i="86"/>
  <c r="L42" i="86"/>
  <c r="J42" i="86"/>
  <c r="L41" i="86"/>
  <c r="J41" i="86"/>
  <c r="L40" i="86"/>
  <c r="J40" i="86"/>
  <c r="L39" i="86"/>
  <c r="J39" i="86"/>
  <c r="L38" i="86"/>
  <c r="J38" i="86"/>
  <c r="L37" i="86"/>
  <c r="J37" i="86"/>
  <c r="L36" i="86"/>
  <c r="J36" i="86"/>
  <c r="L35" i="86"/>
  <c r="J35" i="86"/>
  <c r="L34" i="86"/>
  <c r="J34" i="86"/>
  <c r="L33" i="86"/>
  <c r="J33" i="86"/>
  <c r="L32" i="86"/>
  <c r="J32" i="86"/>
  <c r="L31" i="86"/>
  <c r="J31" i="86"/>
  <c r="L30" i="86"/>
  <c r="J30" i="86"/>
  <c r="M29" i="86"/>
  <c r="K89" i="68"/>
  <c r="K85" i="68"/>
  <c r="K86" i="68"/>
  <c r="K87" i="68"/>
  <c r="K89" i="73"/>
  <c r="K85" i="73"/>
  <c r="O3" i="81"/>
  <c r="K89" i="81"/>
  <c r="O4" i="81"/>
  <c r="K88" i="81"/>
  <c r="O13" i="81"/>
  <c r="K85" i="81"/>
  <c r="K86" i="81"/>
  <c r="L85" i="81"/>
  <c r="L86" i="81"/>
  <c r="M85" i="81"/>
  <c r="M86" i="81"/>
  <c r="N85" i="81"/>
  <c r="N86" i="81"/>
  <c r="K87" i="81"/>
  <c r="O14" i="81"/>
  <c r="L87" i="81"/>
  <c r="M87" i="81"/>
  <c r="N87" i="81"/>
  <c r="K85" i="83"/>
  <c r="K86" i="83"/>
  <c r="L85" i="83"/>
  <c r="L86" i="83"/>
  <c r="N85" i="83"/>
  <c r="N86" i="83"/>
  <c r="O85" i="83"/>
  <c r="O86" i="83"/>
  <c r="K87" i="83"/>
  <c r="L87" i="83"/>
  <c r="N87" i="83"/>
  <c r="O87" i="83"/>
  <c r="M25" i="86"/>
  <c r="M51" i="86" s="1"/>
  <c r="I51" i="86"/>
  <c r="M24" i="86"/>
  <c r="I50" i="86"/>
  <c r="M23" i="86"/>
  <c r="I49" i="86"/>
  <c r="M22" i="86"/>
  <c r="I48" i="86"/>
  <c r="M21" i="86"/>
  <c r="I47" i="86"/>
  <c r="M20" i="86"/>
  <c r="I46" i="86"/>
  <c r="M19" i="86"/>
  <c r="I45" i="86"/>
  <c r="M18" i="86"/>
  <c r="I44" i="86"/>
  <c r="M17" i="86"/>
  <c r="I43" i="86"/>
  <c r="M16" i="86"/>
  <c r="I42" i="86"/>
  <c r="M15" i="86"/>
  <c r="I41" i="86"/>
  <c r="M14" i="86"/>
  <c r="I40" i="86"/>
  <c r="M13" i="86"/>
  <c r="I39" i="86"/>
  <c r="M12" i="86"/>
  <c r="I38" i="86"/>
  <c r="M11" i="86"/>
  <c r="I37" i="86"/>
  <c r="M10" i="86"/>
  <c r="I36" i="86"/>
  <c r="M9" i="86"/>
  <c r="I35" i="86"/>
  <c r="M8" i="86"/>
  <c r="I34" i="86"/>
  <c r="M7" i="86"/>
  <c r="I33" i="86"/>
  <c r="M6" i="86"/>
  <c r="I32" i="86"/>
  <c r="M5" i="86"/>
  <c r="I31" i="86"/>
  <c r="M4" i="86"/>
  <c r="I30" i="86"/>
  <c r="O53" i="84"/>
  <c r="O52" i="84"/>
  <c r="O51" i="84"/>
  <c r="O50" i="84"/>
  <c r="O49" i="84"/>
  <c r="O48" i="84"/>
  <c r="O47" i="84"/>
  <c r="O46" i="84"/>
  <c r="O45" i="84"/>
  <c r="O44" i="84"/>
  <c r="O43" i="84"/>
  <c r="O42" i="84"/>
  <c r="O41" i="84"/>
  <c r="O40" i="84"/>
  <c r="O39" i="84"/>
  <c r="O38" i="84"/>
  <c r="O37" i="84"/>
  <c r="O36" i="84"/>
  <c r="O35" i="84"/>
  <c r="O34" i="84"/>
  <c r="O33" i="84"/>
  <c r="O32" i="84"/>
  <c r="O31" i="84"/>
  <c r="O30" i="84"/>
  <c r="O29" i="84"/>
  <c r="O28" i="84"/>
  <c r="O27" i="84"/>
  <c r="O26" i="84"/>
  <c r="O25" i="84"/>
  <c r="O24" i="84"/>
  <c r="O23" i="84"/>
  <c r="O22" i="84"/>
  <c r="O21" i="84"/>
  <c r="O20" i="84"/>
  <c r="O19" i="84"/>
  <c r="O18" i="84"/>
  <c r="O17" i="84"/>
  <c r="O16" i="84"/>
  <c r="O15" i="84"/>
  <c r="O14" i="84"/>
  <c r="O13" i="84"/>
  <c r="O12" i="84"/>
  <c r="O11" i="84"/>
  <c r="O10" i="84"/>
  <c r="O9" i="84"/>
  <c r="O8" i="84"/>
  <c r="O7" i="84"/>
  <c r="R22" i="80"/>
  <c r="R21" i="80"/>
  <c r="R20" i="80"/>
  <c r="R19" i="80"/>
  <c r="R18" i="80"/>
  <c r="R15" i="80"/>
  <c r="R14" i="80"/>
  <c r="R13" i="80"/>
  <c r="R12" i="80"/>
  <c r="R11" i="80"/>
  <c r="R10" i="80"/>
  <c r="R9" i="80"/>
  <c r="R8" i="80"/>
  <c r="R7" i="80"/>
  <c r="R6" i="80"/>
  <c r="R5" i="80"/>
  <c r="L96" i="3"/>
  <c r="L95" i="3"/>
  <c r="L93" i="3"/>
  <c r="L92" i="3"/>
  <c r="L94" i="3"/>
  <c r="M89" i="83"/>
  <c r="Q3" i="83"/>
  <c r="M88" i="83"/>
  <c r="Q4" i="83"/>
  <c r="M86" i="83"/>
  <c r="M85" i="83"/>
  <c r="Q13" i="83"/>
  <c r="M87" i="83"/>
  <c r="Q14" i="83"/>
  <c r="Q89" i="83" l="1"/>
  <c r="Q88" i="83"/>
  <c r="K52" i="2"/>
  <c r="K51" i="2"/>
  <c r="K44" i="2"/>
  <c r="K45" i="2"/>
  <c r="M39" i="86"/>
  <c r="M35" i="86"/>
  <c r="M31" i="86"/>
  <c r="M43" i="86"/>
  <c r="M47" i="86"/>
  <c r="M33" i="86"/>
  <c r="M37" i="86"/>
  <c r="M41" i="86"/>
  <c r="M45" i="86"/>
  <c r="M30" i="86"/>
  <c r="M34" i="86"/>
  <c r="M38" i="86"/>
  <c r="M42" i="86"/>
  <c r="M46" i="86"/>
  <c r="M32" i="86"/>
  <c r="M36" i="86"/>
  <c r="M40" i="86"/>
  <c r="M44" i="86"/>
  <c r="M49" i="86"/>
  <c r="M48" i="86"/>
  <c r="O81" i="85"/>
  <c r="M50" i="86"/>
  <c r="O87" i="81"/>
  <c r="O88" i="81"/>
  <c r="O89" i="81"/>
  <c r="O77" i="85"/>
  <c r="Q87" i="83"/>
  <c r="O78" i="85"/>
  <c r="O79" i="85"/>
  <c r="O80" i="85"/>
  <c r="O83" i="85"/>
  <c r="O82" i="85"/>
  <c r="O85" i="81"/>
  <c r="O86" i="81"/>
  <c r="Q85" i="83"/>
  <c r="Q86" i="83"/>
</calcChain>
</file>

<file path=xl/sharedStrings.xml><?xml version="1.0" encoding="utf-8"?>
<sst xmlns="http://schemas.openxmlformats.org/spreadsheetml/2006/main" count="6644" uniqueCount="956">
  <si>
    <t>○</t>
    <phoneticPr fontId="3"/>
  </si>
  <si>
    <t>定額制</t>
    <rPh sb="0" eb="3">
      <t>テイガクセイ</t>
    </rPh>
    <phoneticPr fontId="3"/>
  </si>
  <si>
    <t>従量制</t>
    <rPh sb="0" eb="2">
      <t>ジュウリョウ</t>
    </rPh>
    <rPh sb="2" eb="3">
      <t>セイ</t>
    </rPh>
    <phoneticPr fontId="3"/>
  </si>
  <si>
    <t>福知山市</t>
    <rPh sb="0" eb="4">
      <t>フクチヤマシ</t>
    </rPh>
    <phoneticPr fontId="3"/>
  </si>
  <si>
    <t>002</t>
    <phoneticPr fontId="3"/>
  </si>
  <si>
    <t>収益的繰入　基準内</t>
    <rPh sb="0" eb="2">
      <t>シュウエキ</t>
    </rPh>
    <rPh sb="2" eb="3">
      <t>テキ</t>
    </rPh>
    <rPh sb="3" eb="5">
      <t>クリイレ</t>
    </rPh>
    <rPh sb="6" eb="9">
      <t>キジュンナイ</t>
    </rPh>
    <phoneticPr fontId="3"/>
  </si>
  <si>
    <t>収益的繰入　基準外</t>
    <rPh sb="0" eb="2">
      <t>シュウエキ</t>
    </rPh>
    <rPh sb="2" eb="3">
      <t>テキ</t>
    </rPh>
    <rPh sb="3" eb="5">
      <t>クリイレ</t>
    </rPh>
    <rPh sb="6" eb="8">
      <t>キジュン</t>
    </rPh>
    <rPh sb="8" eb="9">
      <t>ガイ</t>
    </rPh>
    <phoneticPr fontId="3"/>
  </si>
  <si>
    <t>資本的繰入　基準内</t>
    <rPh sb="0" eb="2">
      <t>シホン</t>
    </rPh>
    <rPh sb="2" eb="3">
      <t>テキ</t>
    </rPh>
    <rPh sb="3" eb="5">
      <t>クリイレ</t>
    </rPh>
    <rPh sb="6" eb="9">
      <t>キジュンナイ</t>
    </rPh>
    <phoneticPr fontId="3"/>
  </si>
  <si>
    <t>資本的繰入　基準外</t>
    <rPh sb="0" eb="2">
      <t>シホン</t>
    </rPh>
    <rPh sb="2" eb="3">
      <t>テキ</t>
    </rPh>
    <rPh sb="3" eb="5">
      <t>クリイレ</t>
    </rPh>
    <rPh sb="6" eb="8">
      <t>キジュン</t>
    </rPh>
    <rPh sb="8" eb="9">
      <t>ガイ</t>
    </rPh>
    <phoneticPr fontId="3"/>
  </si>
  <si>
    <t>002</t>
    <phoneticPr fontId="3"/>
  </si>
  <si>
    <t>注意事項</t>
    <rPh sb="0" eb="2">
      <t>チュウイ</t>
    </rPh>
    <rPh sb="2" eb="4">
      <t>ジコウ</t>
    </rPh>
    <phoneticPr fontId="3"/>
  </si>
  <si>
    <t>介護サービス事業は、Vlookup参照の関係上、決統データの加工が必要です。</t>
    <rPh sb="0" eb="2">
      <t>カイゴ</t>
    </rPh>
    <rPh sb="6" eb="8">
      <t>ジギョウ</t>
    </rPh>
    <rPh sb="17" eb="19">
      <t>サンショウ</t>
    </rPh>
    <rPh sb="20" eb="22">
      <t>カンケイ</t>
    </rPh>
    <rPh sb="22" eb="23">
      <t>ジョウ</t>
    </rPh>
    <rPh sb="24" eb="26">
      <t>ケットウ</t>
    </rPh>
    <rPh sb="30" eb="32">
      <t>カコウ</t>
    </rPh>
    <rPh sb="33" eb="35">
      <t>ヒツヨウ</t>
    </rPh>
    <phoneticPr fontId="3"/>
  </si>
  <si>
    <t>　・事業コードを「２」に統一</t>
    <rPh sb="2" eb="4">
      <t>ジギョウ</t>
    </rPh>
    <rPh sb="12" eb="14">
      <t>トウイツ</t>
    </rPh>
    <phoneticPr fontId="3"/>
  </si>
  <si>
    <t>02</t>
    <phoneticPr fontId="3"/>
  </si>
  <si>
    <t>決統データは、Vlookupで参照するためにVlookup用コードで昇順に並び替える必要</t>
    <rPh sb="0" eb="2">
      <t>ケットウ</t>
    </rPh>
    <rPh sb="15" eb="17">
      <t>サンショウ</t>
    </rPh>
    <rPh sb="29" eb="30">
      <t>ヨウ</t>
    </rPh>
    <rPh sb="34" eb="36">
      <t>ショウジュン</t>
    </rPh>
    <rPh sb="37" eb="38">
      <t>ナラ</t>
    </rPh>
    <rPh sb="39" eb="40">
      <t>カ</t>
    </rPh>
    <rPh sb="42" eb="44">
      <t>ヒツヨウ</t>
    </rPh>
    <phoneticPr fontId="3"/>
  </si>
  <si>
    <t>うち</t>
    <phoneticPr fontId="3"/>
  </si>
  <si>
    <t>○</t>
    <phoneticPr fontId="3"/>
  </si>
  <si>
    <t>1</t>
    <phoneticPr fontId="3"/>
  </si>
  <si>
    <t>2</t>
    <phoneticPr fontId="3"/>
  </si>
  <si>
    <t>計</t>
    <rPh sb="0" eb="1">
      <t>ケイ</t>
    </rPh>
    <phoneticPr fontId="3"/>
  </si>
  <si>
    <t>市街地再開発事業</t>
    <rPh sb="0" eb="3">
      <t>シガイチ</t>
    </rPh>
    <rPh sb="3" eb="6">
      <t>サイカイハツ</t>
    </rPh>
    <rPh sb="6" eb="8">
      <t>ジギョウ</t>
    </rPh>
    <phoneticPr fontId="3"/>
  </si>
  <si>
    <t>内陸工業用地等・流通業務団地・住宅用地造成</t>
    <rPh sb="0" eb="2">
      <t>ナイリク</t>
    </rPh>
    <rPh sb="2" eb="4">
      <t>コウギョウ</t>
    </rPh>
    <rPh sb="4" eb="6">
      <t>ヨウチ</t>
    </rPh>
    <rPh sb="6" eb="7">
      <t>トウ</t>
    </rPh>
    <rPh sb="8" eb="10">
      <t>リュウツウ</t>
    </rPh>
    <rPh sb="10" eb="12">
      <t>ギョウム</t>
    </rPh>
    <rPh sb="12" eb="14">
      <t>ダンチ</t>
    </rPh>
    <rPh sb="15" eb="17">
      <t>ジュウタク</t>
    </rPh>
    <rPh sb="17" eb="19">
      <t>ヨウチ</t>
    </rPh>
    <rPh sb="19" eb="21">
      <t>ゾウセイ</t>
    </rPh>
    <phoneticPr fontId="3"/>
  </si>
  <si>
    <t>㎡当たり造成単価（円）</t>
    <rPh sb="1" eb="2">
      <t>ア</t>
    </rPh>
    <rPh sb="4" eb="6">
      <t>ゾウセイ</t>
    </rPh>
    <rPh sb="6" eb="8">
      <t>タンカ</t>
    </rPh>
    <rPh sb="9" eb="10">
      <t>エン</t>
    </rPh>
    <phoneticPr fontId="3"/>
  </si>
  <si>
    <t>　うち保留地面積（㎡）</t>
    <rPh sb="3" eb="5">
      <t>ホリュウ</t>
    </rPh>
    <rPh sb="5" eb="6">
      <t>チ</t>
    </rPh>
    <rPh sb="6" eb="8">
      <t>メンセキ</t>
    </rPh>
    <phoneticPr fontId="3"/>
  </si>
  <si>
    <t>造成地区の建設開始年月日</t>
    <rPh sb="0" eb="2">
      <t>ゾウセイ</t>
    </rPh>
    <rPh sb="2" eb="4">
      <t>チク</t>
    </rPh>
    <rPh sb="5" eb="7">
      <t>ケンセツ</t>
    </rPh>
    <rPh sb="7" eb="9">
      <t>カイシ</t>
    </rPh>
    <rPh sb="9" eb="12">
      <t>ネンガッピ</t>
    </rPh>
    <phoneticPr fontId="3"/>
  </si>
  <si>
    <t>住宅用地</t>
    <rPh sb="0" eb="2">
      <t>ジュウタク</t>
    </rPh>
    <rPh sb="2" eb="4">
      <t>ヨウチ</t>
    </rPh>
    <phoneticPr fontId="3"/>
  </si>
  <si>
    <t>内陸工業用地</t>
    <rPh sb="0" eb="2">
      <t>ナイリク</t>
    </rPh>
    <rPh sb="2" eb="4">
      <t>コウギョウ</t>
    </rPh>
    <rPh sb="4" eb="6">
      <t>ヨウチ</t>
    </rPh>
    <phoneticPr fontId="3"/>
  </si>
  <si>
    <t>区　　　　　　分</t>
    <rPh sb="0" eb="8">
      <t>クブン</t>
    </rPh>
    <phoneticPr fontId="3"/>
  </si>
  <si>
    <t>土地区画整理事業</t>
    <rPh sb="0" eb="4">
      <t>トチクカク</t>
    </rPh>
    <rPh sb="4" eb="6">
      <t>セイリ</t>
    </rPh>
    <rPh sb="6" eb="8">
      <t>ジギョウ</t>
    </rPh>
    <phoneticPr fontId="3"/>
  </si>
  <si>
    <t>石原</t>
    <phoneticPr fontId="3"/>
  </si>
  <si>
    <t>西中筋</t>
    <phoneticPr fontId="3"/>
  </si>
  <si>
    <t>地      区     名</t>
    <rPh sb="0" eb="14">
      <t>チクメイ</t>
    </rPh>
    <phoneticPr fontId="3"/>
  </si>
  <si>
    <t>前年度からの繰越金　　　　　　　　    　(N)</t>
    <rPh sb="0" eb="3">
      <t>ゼンネンド</t>
    </rPh>
    <rPh sb="6" eb="9">
      <t>クリコシキン</t>
    </rPh>
    <phoneticPr fontId="3"/>
  </si>
  <si>
    <t>うち</t>
    <phoneticPr fontId="3"/>
  </si>
  <si>
    <t>　　キ．府補助金</t>
    <rPh sb="4" eb="5">
      <t>トドウフケン</t>
    </rPh>
    <rPh sb="5" eb="7">
      <t>ホジョ</t>
    </rPh>
    <rPh sb="7" eb="8">
      <t>ホジョキン</t>
    </rPh>
    <phoneticPr fontId="3"/>
  </si>
  <si>
    <t>122</t>
    <phoneticPr fontId="3"/>
  </si>
  <si>
    <t>02</t>
    <phoneticPr fontId="3"/>
  </si>
  <si>
    <t>決統データ参照箇所</t>
    <rPh sb="0" eb="2">
      <t>ケットウ</t>
    </rPh>
    <rPh sb="5" eb="7">
      <t>サンショウ</t>
    </rPh>
    <rPh sb="7" eb="9">
      <t>カショ</t>
    </rPh>
    <phoneticPr fontId="3"/>
  </si>
  <si>
    <t>直接入力箇所</t>
    <rPh sb="0" eb="2">
      <t>チョクセツ</t>
    </rPh>
    <rPh sb="2" eb="4">
      <t>ニュウリョク</t>
    </rPh>
    <rPh sb="4" eb="6">
      <t>カショ</t>
    </rPh>
    <phoneticPr fontId="3"/>
  </si>
  <si>
    <t>京丹波町介護療養型老人保健施設</t>
  </si>
  <si>
    <t>京丹波町介護療養型老人保健施設</t>
    <phoneticPr fontId="3"/>
  </si>
  <si>
    <t>京丹波町</t>
    <phoneticPr fontId="3"/>
  </si>
  <si>
    <t>財政融資資金</t>
    <rPh sb="0" eb="2">
      <t>ザイセイ</t>
    </rPh>
    <rPh sb="2" eb="4">
      <t>ユウシ</t>
    </rPh>
    <phoneticPr fontId="3"/>
  </si>
  <si>
    <t>機構資金</t>
    <rPh sb="0" eb="2">
      <t>キコウ</t>
    </rPh>
    <rPh sb="2" eb="4">
      <t>シキン</t>
    </rPh>
    <phoneticPr fontId="3"/>
  </si>
  <si>
    <t>機構資金に係る繰上償還金分</t>
    <rPh sb="0" eb="2">
      <t>キコウ</t>
    </rPh>
    <phoneticPr fontId="3"/>
  </si>
  <si>
    <t>01</t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</si>
  <si>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</si>
  <si>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機構資金に係る繰上償還金分</t>
    <rPh sb="0" eb="2">
      <t>キコウ</t>
    </rPh>
    <rPh sb="2" eb="4">
      <t>シキン</t>
    </rPh>
    <rPh sb="5" eb="6">
      <t>カカ</t>
    </rPh>
    <rPh sb="7" eb="9">
      <t>クリアゲ</t>
    </rPh>
    <rPh sb="9" eb="12">
      <t>ショウカンキン</t>
    </rPh>
    <rPh sb="12" eb="13">
      <t>ブン</t>
    </rPh>
    <phoneticPr fontId="3"/>
  </si>
  <si>
    <t>国際戦略</t>
    <rPh sb="0" eb="2">
      <t>コクサイ</t>
    </rPh>
    <rPh sb="2" eb="4">
      <t>センリャク</t>
    </rPh>
    <phoneticPr fontId="3"/>
  </si>
  <si>
    <t>国際拠点</t>
    <rPh sb="0" eb="2">
      <t>コクサイ</t>
    </rPh>
    <rPh sb="2" eb="4">
      <t>キョテン</t>
    </rPh>
    <phoneticPr fontId="3"/>
  </si>
  <si>
    <t>重要</t>
    <rPh sb="0" eb="2">
      <t>ジュウヨウ</t>
    </rPh>
    <phoneticPr fontId="3"/>
  </si>
  <si>
    <t>地方</t>
    <rPh sb="0" eb="2">
      <t>チホウ</t>
    </rPh>
    <phoneticPr fontId="3"/>
  </si>
  <si>
    <t>宮津市</t>
    <rPh sb="0" eb="3">
      <t>ミヤヅシ</t>
    </rPh>
    <phoneticPr fontId="3"/>
  </si>
  <si>
    <t xml:space="preserve">宮津市営
天橋立
駐車場                                      </t>
    <rPh sb="0" eb="2">
      <t>ミヤヅ</t>
    </rPh>
    <rPh sb="5" eb="8">
      <t>アマノハシダテ</t>
    </rPh>
    <phoneticPr fontId="3"/>
  </si>
  <si>
    <t xml:space="preserve">宮津市営
宮津駅前
駐車場                                      </t>
    <rPh sb="0" eb="2">
      <t>ミヤヅ</t>
    </rPh>
    <rPh sb="5" eb="7">
      <t>ミヤヅ</t>
    </rPh>
    <rPh sb="7" eb="9">
      <t>エキマエ</t>
    </rPh>
    <phoneticPr fontId="3"/>
  </si>
  <si>
    <t>天橋立駐車場</t>
  </si>
  <si>
    <t>天橋立駐車場</t>
    <rPh sb="0" eb="3">
      <t>アマノハシダテ</t>
    </rPh>
    <rPh sb="3" eb="6">
      <t>チュウシャジョウ</t>
    </rPh>
    <phoneticPr fontId="3"/>
  </si>
  <si>
    <t>宮津駅前駐車場</t>
  </si>
  <si>
    <t>宮津駅前駐車場</t>
    <rPh sb="0" eb="2">
      <t>ミヤヅ</t>
    </rPh>
    <rPh sb="2" eb="4">
      <t>エキマエ</t>
    </rPh>
    <rPh sb="4" eb="7">
      <t>チュウシャジョウ</t>
    </rPh>
    <phoneticPr fontId="3"/>
  </si>
  <si>
    <t>宮津市</t>
    <rPh sb="0" eb="3">
      <t>ミヤヅシ</t>
    </rPh>
    <phoneticPr fontId="3"/>
  </si>
  <si>
    <t>　・複数施設ある市町村（京丹後市など）は施設コードが同じなので、変更する必要「２つ目の施設を001→002」</t>
    <rPh sb="2" eb="4">
      <t>フクスウ</t>
    </rPh>
    <rPh sb="4" eb="6">
      <t>シセツ</t>
    </rPh>
    <rPh sb="8" eb="11">
      <t>シチョウソン</t>
    </rPh>
    <rPh sb="12" eb="15">
      <t>キョウタンゴ</t>
    </rPh>
    <rPh sb="15" eb="16">
      <t>シ</t>
    </rPh>
    <rPh sb="20" eb="22">
      <t>シセツ</t>
    </rPh>
    <rPh sb="26" eb="27">
      <t>オナ</t>
    </rPh>
    <rPh sb="32" eb="34">
      <t>ヘンコウ</t>
    </rPh>
    <rPh sb="36" eb="38">
      <t>ヒツヨウ</t>
    </rPh>
    <rPh sb="41" eb="42">
      <t>メ</t>
    </rPh>
    <rPh sb="43" eb="45">
      <t>シセツ</t>
    </rPh>
    <phoneticPr fontId="3"/>
  </si>
  <si>
    <t>団体名</t>
  </si>
  <si>
    <t>表番号</t>
  </si>
  <si>
    <t>条件1</t>
  </si>
  <si>
    <t>条件2</t>
  </si>
  <si>
    <t>条件3</t>
  </si>
  <si>
    <t>列001</t>
  </si>
  <si>
    <t>列002</t>
  </si>
  <si>
    <t>列003</t>
  </si>
  <si>
    <t>列004</t>
  </si>
  <si>
    <t>列005</t>
  </si>
  <si>
    <t>列006</t>
  </si>
  <si>
    <t>列007</t>
  </si>
  <si>
    <t>列008</t>
  </si>
  <si>
    <t>列009</t>
  </si>
  <si>
    <t>列010</t>
  </si>
  <si>
    <t>列011</t>
  </si>
  <si>
    <t>列012</t>
  </si>
  <si>
    <t>列013</t>
  </si>
  <si>
    <t>列014</t>
  </si>
  <si>
    <t>列015</t>
  </si>
  <si>
    <t>列016</t>
  </si>
  <si>
    <t>列017</t>
  </si>
  <si>
    <t>列018</t>
  </si>
  <si>
    <t>列019</t>
  </si>
  <si>
    <t>列020</t>
  </si>
  <si>
    <t>列021</t>
  </si>
  <si>
    <t>列022</t>
  </si>
  <si>
    <t>列023</t>
  </si>
  <si>
    <t>列024</t>
  </si>
  <si>
    <t>列025</t>
  </si>
  <si>
    <t>列026</t>
  </si>
  <si>
    <t>列027</t>
  </si>
  <si>
    <t>列028</t>
  </si>
  <si>
    <t>列029</t>
  </si>
  <si>
    <t>列030</t>
  </si>
  <si>
    <t>列031</t>
  </si>
  <si>
    <t>列032</t>
  </si>
  <si>
    <t>列033</t>
  </si>
  <si>
    <t>列034</t>
  </si>
  <si>
    <t>列035</t>
  </si>
  <si>
    <t>列036</t>
  </si>
  <si>
    <t>列037</t>
  </si>
  <si>
    <t>列038</t>
  </si>
  <si>
    <t>列039</t>
  </si>
  <si>
    <t>列040</t>
  </si>
  <si>
    <t>列041</t>
  </si>
  <si>
    <t>列042</t>
  </si>
  <si>
    <t>列043</t>
  </si>
  <si>
    <t>列044</t>
  </si>
  <si>
    <t>列045</t>
  </si>
  <si>
    <t>列046</t>
  </si>
  <si>
    <t>列047</t>
  </si>
  <si>
    <t>列048</t>
  </si>
  <si>
    <t>列049</t>
  </si>
  <si>
    <t>列050</t>
  </si>
  <si>
    <t>列051</t>
  </si>
  <si>
    <t>列052</t>
  </si>
  <si>
    <t>列053</t>
  </si>
  <si>
    <t>列054</t>
  </si>
  <si>
    <t>列055</t>
  </si>
  <si>
    <t>列056</t>
  </si>
  <si>
    <t>列057</t>
  </si>
  <si>
    <t>列058</t>
  </si>
  <si>
    <t>列059</t>
  </si>
  <si>
    <t>列060</t>
  </si>
  <si>
    <t>福知山市</t>
  </si>
  <si>
    <t>舞鶴市</t>
  </si>
  <si>
    <t>綾部市</t>
  </si>
  <si>
    <t>宇治市</t>
  </si>
  <si>
    <t>宮津市</t>
  </si>
  <si>
    <t>井手町</t>
  </si>
  <si>
    <t>伊根町</t>
  </si>
  <si>
    <t>条件4</t>
  </si>
  <si>
    <t>条件5</t>
  </si>
  <si>
    <t>条件6</t>
  </si>
  <si>
    <t>条件7</t>
  </si>
  <si>
    <t>条件8</t>
  </si>
  <si>
    <t>(1)</t>
  </si>
  <si>
    <t>(2)</t>
  </si>
  <si>
    <t xml:space="preserve">7． </t>
  </si>
  <si>
    <t>(3)</t>
  </si>
  <si>
    <t xml:space="preserve">8．  </t>
  </si>
  <si>
    <t>9.</t>
  </si>
  <si>
    <t>10.</t>
  </si>
  <si>
    <t>実 質 収 支</t>
  </si>
  <si>
    <t>(P)  -  (Q)</t>
  </si>
  <si>
    <t>地方債</t>
  </si>
  <si>
    <t xml:space="preserve">  (1)</t>
  </si>
  <si>
    <t xml:space="preserve">  (2)</t>
  </si>
  <si>
    <t>3.</t>
  </si>
  <si>
    <t>4.</t>
  </si>
  <si>
    <t>事業開始年月日</t>
    <rPh sb="0" eb="2">
      <t>ジギョウ</t>
    </rPh>
    <rPh sb="2" eb="4">
      <t>カイシ</t>
    </rPh>
    <rPh sb="4" eb="7">
      <t>ネンガッピ</t>
    </rPh>
    <phoneticPr fontId="3"/>
  </si>
  <si>
    <t>施設</t>
    <rPh sb="0" eb="2">
      <t>シセツ</t>
    </rPh>
    <phoneticPr fontId="3"/>
  </si>
  <si>
    <t>普及率</t>
    <rPh sb="0" eb="3">
      <t>フキュウリツ</t>
    </rPh>
    <phoneticPr fontId="3"/>
  </si>
  <si>
    <t>(C)/(A)      (%)</t>
    <phoneticPr fontId="3"/>
  </si>
  <si>
    <t>(C)/(B)      (%)</t>
    <phoneticPr fontId="3"/>
  </si>
  <si>
    <t>(1) 簡易水道事業</t>
    <rPh sb="4" eb="6">
      <t>カンイ</t>
    </rPh>
    <rPh sb="6" eb="8">
      <t>スイドウ</t>
    </rPh>
    <rPh sb="8" eb="10">
      <t>ジギョウ</t>
    </rPh>
    <phoneticPr fontId="3"/>
  </si>
  <si>
    <t>業務</t>
    <rPh sb="0" eb="2">
      <t>ギョウム</t>
    </rPh>
    <phoneticPr fontId="3"/>
  </si>
  <si>
    <t>有収率　(H)/(E)         (%)</t>
    <rPh sb="0" eb="2">
      <t>ユウシュウ</t>
    </rPh>
    <rPh sb="2" eb="3">
      <t>リツ</t>
    </rPh>
    <phoneticPr fontId="3"/>
  </si>
  <si>
    <t>現行料金実施年月日</t>
    <rPh sb="6" eb="9">
      <t>ネンガッピ</t>
    </rPh>
    <phoneticPr fontId="3"/>
  </si>
  <si>
    <t>供用開始</t>
    <phoneticPr fontId="3"/>
  </si>
  <si>
    <t>※供給単価：料金収入／年間総有収水量</t>
    <rPh sb="1" eb="3">
      <t>キョウキュウ</t>
    </rPh>
    <rPh sb="3" eb="5">
      <t>タンカ</t>
    </rPh>
    <rPh sb="6" eb="8">
      <t>リョウキン</t>
    </rPh>
    <rPh sb="8" eb="10">
      <t>シュウニュウ</t>
    </rPh>
    <rPh sb="11" eb="13">
      <t>ネンカン</t>
    </rPh>
    <rPh sb="13" eb="14">
      <t>ソウ</t>
    </rPh>
    <rPh sb="14" eb="16">
      <t>ユウシュウ</t>
    </rPh>
    <rPh sb="16" eb="18">
      <t>スイリョウ</t>
    </rPh>
    <phoneticPr fontId="3"/>
  </si>
  <si>
    <t>　給水原価：（総費用－受託工事費＋地方債償還金）／年間総有収水量</t>
    <rPh sb="1" eb="3">
      <t>キュウスイ</t>
    </rPh>
    <rPh sb="3" eb="5">
      <t>ゲンカ</t>
    </rPh>
    <rPh sb="7" eb="10">
      <t>ソウヒヨウ</t>
    </rPh>
    <rPh sb="11" eb="13">
      <t>ジュタク</t>
    </rPh>
    <rPh sb="13" eb="16">
      <t>コウジヒ</t>
    </rPh>
    <rPh sb="17" eb="20">
      <t>チホウサイ</t>
    </rPh>
    <rPh sb="20" eb="23">
      <t>ショウカンキン</t>
    </rPh>
    <rPh sb="25" eb="27">
      <t>ネンカン</t>
    </rPh>
    <rPh sb="27" eb="28">
      <t>ソウ</t>
    </rPh>
    <rPh sb="28" eb="30">
      <t>ユウシュウ</t>
    </rPh>
    <rPh sb="30" eb="32">
      <t>スイリョウ</t>
    </rPh>
    <phoneticPr fontId="3"/>
  </si>
  <si>
    <t>　資本費：（地方債利息＋地方債償還金）／年間総有収水量</t>
    <rPh sb="1" eb="4">
      <t>シホンヒ</t>
    </rPh>
    <rPh sb="6" eb="9">
      <t>チホウサイ</t>
    </rPh>
    <rPh sb="9" eb="11">
      <t>リソク</t>
    </rPh>
    <rPh sb="12" eb="15">
      <t>チホウサイ</t>
    </rPh>
    <rPh sb="15" eb="18">
      <t>ショウカンキン</t>
    </rPh>
    <rPh sb="20" eb="22">
      <t>ネンカン</t>
    </rPh>
    <rPh sb="22" eb="23">
      <t>ソウ</t>
    </rPh>
    <rPh sb="23" eb="25">
      <t>ユウシュウ</t>
    </rPh>
    <rPh sb="25" eb="27">
      <t>スイリョウ</t>
    </rPh>
    <phoneticPr fontId="3"/>
  </si>
  <si>
    <t>　職員１人当たり給水量：年間総有収水量／損益勘定職員数</t>
    <rPh sb="1" eb="3">
      <t>ショクイン</t>
    </rPh>
    <rPh sb="4" eb="5">
      <t>ニン</t>
    </rPh>
    <rPh sb="5" eb="6">
      <t>ア</t>
    </rPh>
    <rPh sb="8" eb="10">
      <t>キュウスイ</t>
    </rPh>
    <rPh sb="10" eb="11">
      <t>リョウ</t>
    </rPh>
    <rPh sb="12" eb="14">
      <t>ネンカン</t>
    </rPh>
    <rPh sb="14" eb="15">
      <t>ソウ</t>
    </rPh>
    <rPh sb="15" eb="17">
      <t>ユウシュウ</t>
    </rPh>
    <rPh sb="17" eb="19">
      <t>スイリョウ</t>
    </rPh>
    <rPh sb="20" eb="22">
      <t>ソンエキ</t>
    </rPh>
    <rPh sb="22" eb="24">
      <t>カンジョウ</t>
    </rPh>
    <rPh sb="24" eb="26">
      <t>ショクイン</t>
    </rPh>
    <rPh sb="26" eb="27">
      <t>スウ</t>
    </rPh>
    <phoneticPr fontId="3"/>
  </si>
  <si>
    <t>　職員１人当たり給水人口：現在給水人口／損益勘定職員数</t>
    <rPh sb="1" eb="3">
      <t>ショクイン</t>
    </rPh>
    <rPh sb="4" eb="5">
      <t>ニン</t>
    </rPh>
    <rPh sb="5" eb="6">
      <t>ア</t>
    </rPh>
    <rPh sb="8" eb="10">
      <t>キュウスイ</t>
    </rPh>
    <rPh sb="10" eb="12">
      <t>ジンコウ</t>
    </rPh>
    <rPh sb="13" eb="15">
      <t>ゲンザイ</t>
    </rPh>
    <rPh sb="15" eb="17">
      <t>キュウスイ</t>
    </rPh>
    <rPh sb="17" eb="19">
      <t>ジンコウ</t>
    </rPh>
    <rPh sb="20" eb="22">
      <t>ソンエキ</t>
    </rPh>
    <rPh sb="22" eb="24">
      <t>カンジョウ</t>
    </rPh>
    <rPh sb="24" eb="26">
      <t>ショクイン</t>
    </rPh>
    <rPh sb="26" eb="27">
      <t>スウ</t>
    </rPh>
    <phoneticPr fontId="3"/>
  </si>
  <si>
    <t>職員（人）</t>
    <rPh sb="0" eb="2">
      <t>ショクイン</t>
    </rPh>
    <rPh sb="3" eb="4">
      <t>ニン</t>
    </rPh>
    <phoneticPr fontId="3"/>
  </si>
  <si>
    <t>建設改良費の内訳</t>
    <rPh sb="0" eb="2">
      <t>ケンセツ</t>
    </rPh>
    <rPh sb="2" eb="5">
      <t>カイリョウヒ</t>
    </rPh>
    <rPh sb="6" eb="8">
      <t>ウチワケ</t>
    </rPh>
    <phoneticPr fontId="3"/>
  </si>
  <si>
    <t>財務分析</t>
    <rPh sb="0" eb="2">
      <t>ザイム</t>
    </rPh>
    <rPh sb="2" eb="4">
      <t>ブンセキ</t>
    </rPh>
    <phoneticPr fontId="3"/>
  </si>
  <si>
    <t>収益的収支比率</t>
    <rPh sb="0" eb="3">
      <t>シュウエキテキ</t>
    </rPh>
    <rPh sb="3" eb="5">
      <t>シュウシ</t>
    </rPh>
    <rPh sb="5" eb="7">
      <t>ヒリツ</t>
    </rPh>
    <phoneticPr fontId="3"/>
  </si>
  <si>
    <t>赤字比率</t>
    <rPh sb="0" eb="2">
      <t>アカジ</t>
    </rPh>
    <rPh sb="2" eb="4">
      <t>ヒリツ</t>
    </rPh>
    <phoneticPr fontId="3"/>
  </si>
  <si>
    <t>総収支比率</t>
    <rPh sb="0" eb="1">
      <t>ソウ</t>
    </rPh>
    <rPh sb="1" eb="3">
      <t>シュウシ</t>
    </rPh>
    <rPh sb="3" eb="5">
      <t>ヒリツ</t>
    </rPh>
    <phoneticPr fontId="3"/>
  </si>
  <si>
    <t>営業収支比率</t>
    <rPh sb="0" eb="2">
      <t>エイギョウ</t>
    </rPh>
    <rPh sb="2" eb="4">
      <t>シュウシ</t>
    </rPh>
    <rPh sb="4" eb="6">
      <t>ヒリツ</t>
    </rPh>
    <phoneticPr fontId="3"/>
  </si>
  <si>
    <t>家庭用
税込み</t>
    <rPh sb="0" eb="3">
      <t>カテイヨウ</t>
    </rPh>
    <rPh sb="4" eb="6">
      <t>ゼイコ</t>
    </rPh>
    <phoneticPr fontId="3"/>
  </si>
  <si>
    <t>(1)</t>
    <phoneticPr fontId="3"/>
  </si>
  <si>
    <t>上記に対する財源としての地方債</t>
    <phoneticPr fontId="3"/>
  </si>
  <si>
    <t>政府資金に係る繰上償還金分</t>
    <phoneticPr fontId="3"/>
  </si>
  <si>
    <t>その他資金に係る繰上償還金分</t>
    <phoneticPr fontId="3"/>
  </si>
  <si>
    <t>その１　施設・業務概況</t>
    <rPh sb="4" eb="6">
      <t>シセツ</t>
    </rPh>
    <rPh sb="7" eb="9">
      <t>ギョウム</t>
    </rPh>
    <rPh sb="9" eb="11">
      <t>ガイキョウ</t>
    </rPh>
    <phoneticPr fontId="3"/>
  </si>
  <si>
    <t>その２　決算概要</t>
    <rPh sb="4" eb="6">
      <t>ケッサン</t>
    </rPh>
    <rPh sb="6" eb="8">
      <t>ガイヨウ</t>
    </rPh>
    <phoneticPr fontId="3"/>
  </si>
  <si>
    <t>繰入率</t>
    <rPh sb="0" eb="2">
      <t>クリイレ</t>
    </rPh>
    <rPh sb="2" eb="3">
      <t>リツ</t>
    </rPh>
    <phoneticPr fontId="3"/>
  </si>
  <si>
    <t>（単位：千円）</t>
    <rPh sb="1" eb="3">
      <t>タンイ</t>
    </rPh>
    <rPh sb="4" eb="6">
      <t>センエン</t>
    </rPh>
    <phoneticPr fontId="3"/>
  </si>
  <si>
    <t>建設改良費の
財源内訳</t>
    <rPh sb="0" eb="2">
      <t>ケンセツ</t>
    </rPh>
    <rPh sb="2" eb="5">
      <t>カイリョウヒ</t>
    </rPh>
    <rPh sb="7" eb="9">
      <t>ザイゲン</t>
    </rPh>
    <rPh sb="9" eb="11">
      <t>ウチワケ</t>
    </rPh>
    <phoneticPr fontId="3"/>
  </si>
  <si>
    <t>経　営　分　析</t>
    <rPh sb="0" eb="3">
      <t>ケイエイ</t>
    </rPh>
    <rPh sb="4" eb="7">
      <t>ブンセキ</t>
    </rPh>
    <phoneticPr fontId="3"/>
  </si>
  <si>
    <t>負荷率　　　    (G)/(F)   (%)</t>
    <rPh sb="0" eb="2">
      <t>フカ</t>
    </rPh>
    <rPh sb="2" eb="3">
      <t>リツ</t>
    </rPh>
    <phoneticPr fontId="3"/>
  </si>
  <si>
    <t>施設利用率      (G)/(D)   (%)</t>
    <rPh sb="0" eb="2">
      <t>シセツ</t>
    </rPh>
    <rPh sb="2" eb="5">
      <t>リヨウリツ</t>
    </rPh>
    <phoneticPr fontId="3"/>
  </si>
  <si>
    <t>最大稼働率      (F)/(D)   (%)</t>
    <rPh sb="0" eb="2">
      <t>サイダイ</t>
    </rPh>
    <rPh sb="2" eb="5">
      <t>カドウリツ</t>
    </rPh>
    <phoneticPr fontId="3"/>
  </si>
  <si>
    <t>給水原価回収率  (K)/(J)   (%)</t>
    <rPh sb="0" eb="2">
      <t>キュウスイゲン</t>
    </rPh>
    <rPh sb="2" eb="4">
      <t>ゲンカ</t>
    </rPh>
    <rPh sb="4" eb="7">
      <t>カイシュウリツ</t>
    </rPh>
    <phoneticPr fontId="3"/>
  </si>
  <si>
    <t>資本費対給水原価(I)/(J)   (%)</t>
    <rPh sb="0" eb="3">
      <t>シホンヒ</t>
    </rPh>
    <rPh sb="3" eb="4">
      <t>タイ</t>
    </rPh>
    <rPh sb="4" eb="6">
      <t>キュウスイゲン</t>
    </rPh>
    <rPh sb="6" eb="8">
      <t>ゲンカ</t>
    </rPh>
    <phoneticPr fontId="3"/>
  </si>
  <si>
    <t>うち</t>
    <phoneticPr fontId="3"/>
  </si>
  <si>
    <t>5.</t>
    <phoneticPr fontId="3"/>
  </si>
  <si>
    <t>6.</t>
    <phoneticPr fontId="3"/>
  </si>
  <si>
    <t>収益的支出に充てた地方債　　　　　　　　(X)</t>
    <phoneticPr fontId="3"/>
  </si>
  <si>
    <t>収益的支出に充てた他会計借入金　　　(Y)</t>
    <phoneticPr fontId="3"/>
  </si>
  <si>
    <r>
      <t>1ヶ月10m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当たり料金   (円)</t>
    </r>
    <phoneticPr fontId="3"/>
  </si>
  <si>
    <r>
      <t>1ヶ月20m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当たり料金   (円)</t>
    </r>
    <phoneticPr fontId="3"/>
  </si>
  <si>
    <r>
      <t>導送配水管使用効率(m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 xml:space="preserve">/m) </t>
    </r>
    <rPh sb="0" eb="1">
      <t>ドウカン</t>
    </rPh>
    <rPh sb="1" eb="2">
      <t>オク</t>
    </rPh>
    <rPh sb="2" eb="5">
      <t>ハイスイカン</t>
    </rPh>
    <rPh sb="5" eb="7">
      <t>シヨウ</t>
    </rPh>
    <rPh sb="7" eb="9">
      <t>コウリツ</t>
    </rPh>
    <phoneticPr fontId="3"/>
  </si>
  <si>
    <r>
      <t>供給単価        (円/m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(K)</t>
    </r>
    <rPh sb="0" eb="2">
      <t>キョウキュウ</t>
    </rPh>
    <rPh sb="2" eb="4">
      <t>タンカ</t>
    </rPh>
    <rPh sb="13" eb="14">
      <t>エン</t>
    </rPh>
    <phoneticPr fontId="3"/>
  </si>
  <si>
    <r>
      <t>給水原価        (円/m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(J)</t>
    </r>
    <rPh sb="0" eb="2">
      <t>キュウスイゲン</t>
    </rPh>
    <rPh sb="2" eb="3">
      <t>ハラ</t>
    </rPh>
    <rPh sb="3" eb="4">
      <t>カ</t>
    </rPh>
    <rPh sb="13" eb="14">
      <t>エン</t>
    </rPh>
    <phoneticPr fontId="3"/>
  </si>
  <si>
    <r>
      <t>資本費　　　　　(円/m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(I)</t>
    </r>
    <rPh sb="0" eb="3">
      <t>シホンヒ</t>
    </rPh>
    <rPh sb="9" eb="10">
      <t>エン</t>
    </rPh>
    <phoneticPr fontId="3"/>
  </si>
  <si>
    <t>一日一人最大配水量 (F)/(C)*1000         (㍑)</t>
    <rPh sb="0" eb="2">
      <t>イチニチ</t>
    </rPh>
    <rPh sb="2" eb="3">
      <t>イチニン</t>
    </rPh>
    <rPh sb="3" eb="4">
      <t>ニン</t>
    </rPh>
    <rPh sb="4" eb="6">
      <t>サイダイ</t>
    </rPh>
    <rPh sb="6" eb="9">
      <t>ハイスイリョウ</t>
    </rPh>
    <phoneticPr fontId="3"/>
  </si>
  <si>
    <t>京丹後市</t>
    <rPh sb="0" eb="1">
      <t>キョウ</t>
    </rPh>
    <rPh sb="1" eb="3">
      <t>タンゴ</t>
    </rPh>
    <rPh sb="3" eb="4">
      <t>シ</t>
    </rPh>
    <phoneticPr fontId="3"/>
  </si>
  <si>
    <t>形式収支　 (L)-(M)+(N)-(O)+(X)+(Y)   (P)</t>
    <phoneticPr fontId="3"/>
  </si>
  <si>
    <t>決算年度</t>
  </si>
  <si>
    <t>業務コード</t>
  </si>
  <si>
    <t>業種コード</t>
  </si>
  <si>
    <t>事業コード</t>
  </si>
  <si>
    <t>団体コード</t>
  </si>
  <si>
    <t>施設コード</t>
  </si>
  <si>
    <t>施設名</t>
  </si>
  <si>
    <t>行番号</t>
  </si>
  <si>
    <t>47</t>
  </si>
  <si>
    <t>08</t>
  </si>
  <si>
    <t>0</t>
  </si>
  <si>
    <t>000</t>
  </si>
  <si>
    <t>12</t>
  </si>
  <si>
    <t>01</t>
  </si>
  <si>
    <t>21</t>
  </si>
  <si>
    <t>02</t>
  </si>
  <si>
    <t>04</t>
  </si>
  <si>
    <t>07</t>
  </si>
  <si>
    <t>10</t>
  </si>
  <si>
    <t>26</t>
  </si>
  <si>
    <t>14</t>
  </si>
  <si>
    <t>16</t>
  </si>
  <si>
    <t>18</t>
  </si>
  <si>
    <t>19</t>
  </si>
  <si>
    <t>40</t>
  </si>
  <si>
    <t>29</t>
  </si>
  <si>
    <t>262013</t>
  </si>
  <si>
    <t>262021</t>
  </si>
  <si>
    <t>262030</t>
  </si>
  <si>
    <t>262048</t>
  </si>
  <si>
    <t>262056</t>
  </si>
  <si>
    <t>262129</t>
  </si>
  <si>
    <t>京丹後市</t>
  </si>
  <si>
    <t>263435</t>
  </si>
  <si>
    <t>264075</t>
  </si>
  <si>
    <t>京丹波町</t>
  </si>
  <si>
    <t>264636</t>
  </si>
  <si>
    <t>元金償還金分に対して繰り入れたもの</t>
    <rPh sb="0" eb="2">
      <t>ガンキン</t>
    </rPh>
    <rPh sb="2" eb="4">
      <t>ショウカン</t>
    </rPh>
    <rPh sb="4" eb="5">
      <t>キン</t>
    </rPh>
    <rPh sb="5" eb="6">
      <t>ブン</t>
    </rPh>
    <rPh sb="7" eb="8">
      <t>タイ</t>
    </rPh>
    <rPh sb="10" eb="11">
      <t>ク</t>
    </rPh>
    <rPh sb="12" eb="13">
      <t>イ</t>
    </rPh>
    <phoneticPr fontId="3"/>
  </si>
  <si>
    <t>利息支払い分に対して繰り入れたもの</t>
    <rPh sb="0" eb="2">
      <t>リソク</t>
    </rPh>
    <rPh sb="2" eb="4">
      <t>シハラ</t>
    </rPh>
    <rPh sb="5" eb="6">
      <t>ブン</t>
    </rPh>
    <rPh sb="7" eb="8">
      <t>タイ</t>
    </rPh>
    <rPh sb="10" eb="11">
      <t>ク</t>
    </rPh>
    <rPh sb="12" eb="13">
      <t>イ</t>
    </rPh>
    <phoneticPr fontId="3"/>
  </si>
  <si>
    <t>基準額</t>
    <rPh sb="0" eb="3">
      <t>キジュンガク</t>
    </rPh>
    <phoneticPr fontId="3"/>
  </si>
  <si>
    <t>実繰入額</t>
    <rPh sb="0" eb="1">
      <t>ジツ</t>
    </rPh>
    <rPh sb="1" eb="3">
      <t>クリイレ</t>
    </rPh>
    <rPh sb="3" eb="4">
      <t>ガク</t>
    </rPh>
    <phoneticPr fontId="3"/>
  </si>
  <si>
    <t>繰入再掲</t>
    <rPh sb="0" eb="2">
      <t>クリイレ</t>
    </rPh>
    <rPh sb="2" eb="4">
      <t>サイケイ</t>
    </rPh>
    <phoneticPr fontId="3"/>
  </si>
  <si>
    <t>元利償還金に対して繰り入れたもの</t>
    <rPh sb="0" eb="2">
      <t>ガンリ</t>
    </rPh>
    <rPh sb="2" eb="5">
      <t>ショウカンキン</t>
    </rPh>
    <rPh sb="6" eb="7">
      <t>タイ</t>
    </rPh>
    <rPh sb="9" eb="10">
      <t>ク</t>
    </rPh>
    <rPh sb="11" eb="12">
      <t>イ</t>
    </rPh>
    <phoneticPr fontId="3"/>
  </si>
  <si>
    <t>合　計</t>
    <rPh sb="0" eb="1">
      <t>ゴウ</t>
    </rPh>
    <rPh sb="2" eb="3">
      <t>ケイ</t>
    </rPh>
    <phoneticPr fontId="3"/>
  </si>
  <si>
    <t>収益的収支に関する繰入金のうち</t>
    <phoneticPr fontId="3"/>
  </si>
  <si>
    <t>資本的収支に関する繰入金のうち</t>
    <phoneticPr fontId="3"/>
  </si>
  <si>
    <t>列061</t>
  </si>
  <si>
    <t>列062</t>
  </si>
  <si>
    <t>列063</t>
  </si>
  <si>
    <t>列064</t>
  </si>
  <si>
    <t>列065</t>
  </si>
  <si>
    <t>列066</t>
  </si>
  <si>
    <t>列067</t>
  </si>
  <si>
    <t>列068</t>
  </si>
  <si>
    <t>列069</t>
  </si>
  <si>
    <t>列070</t>
  </si>
  <si>
    <t>列071</t>
  </si>
  <si>
    <t>列072</t>
  </si>
  <si>
    <t>列073</t>
  </si>
  <si>
    <t>列074</t>
  </si>
  <si>
    <t>列075</t>
  </si>
  <si>
    <t>列076</t>
  </si>
  <si>
    <t>列077</t>
  </si>
  <si>
    <t>列078</t>
  </si>
  <si>
    <t>列079</t>
  </si>
  <si>
    <t>列080</t>
  </si>
  <si>
    <t>浄水場　（箇所）</t>
    <rPh sb="0" eb="3">
      <t>ジョウスイジョウ</t>
    </rPh>
    <rPh sb="5" eb="7">
      <t>カショ</t>
    </rPh>
    <phoneticPr fontId="3"/>
  </si>
  <si>
    <t>行政区域内現在人口(人)  (A)</t>
    <phoneticPr fontId="3"/>
  </si>
  <si>
    <t>現在給水人口(人)  (C)</t>
    <phoneticPr fontId="3"/>
  </si>
  <si>
    <t>計画給水人口(人)  (B)</t>
    <phoneticPr fontId="3"/>
  </si>
  <si>
    <t>導水管延長  (m)</t>
    <phoneticPr fontId="3"/>
  </si>
  <si>
    <t>送水管延長  (〃)</t>
    <phoneticPr fontId="3"/>
  </si>
  <si>
    <t>　　計</t>
    <phoneticPr fontId="3"/>
  </si>
  <si>
    <r>
      <t>配水能力(m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/日)   (D)</t>
    </r>
    <phoneticPr fontId="3"/>
  </si>
  <si>
    <r>
      <t>年間総配水量(m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  (E)</t>
    </r>
    <phoneticPr fontId="3"/>
  </si>
  <si>
    <r>
      <t>一日最大配水量(m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/日)    (F)</t>
    </r>
    <phoneticPr fontId="3"/>
  </si>
  <si>
    <r>
      <t>年間総有収水量(m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  (H)</t>
    </r>
    <phoneticPr fontId="3"/>
  </si>
  <si>
    <r>
      <t>基本水量(m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 xml:space="preserve">)  </t>
    </r>
    <phoneticPr fontId="3"/>
  </si>
  <si>
    <t>基本料金(円)</t>
    <phoneticPr fontId="3"/>
  </si>
  <si>
    <r>
      <t>超過料金(円/m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</t>
    </r>
    <phoneticPr fontId="3"/>
  </si>
  <si>
    <t>損益勘定所属職員</t>
    <phoneticPr fontId="3"/>
  </si>
  <si>
    <t>うち</t>
    <phoneticPr fontId="3"/>
  </si>
  <si>
    <t>内訳</t>
    <rPh sb="0" eb="2">
      <t>ウチワケ</t>
    </rPh>
    <phoneticPr fontId="3"/>
  </si>
  <si>
    <t>原水関係職員</t>
    <phoneticPr fontId="3"/>
  </si>
  <si>
    <t>浄水関係職員</t>
    <phoneticPr fontId="3"/>
  </si>
  <si>
    <t>配水関係職員</t>
    <phoneticPr fontId="3"/>
  </si>
  <si>
    <t>資本勘定所属職員</t>
    <phoneticPr fontId="3"/>
  </si>
  <si>
    <t>簡易水道の数</t>
    <phoneticPr fontId="3"/>
  </si>
  <si>
    <t>実質料金改定率(%)</t>
    <phoneticPr fontId="3"/>
  </si>
  <si>
    <t>給水区域面積（ha）</t>
    <rPh sb="0" eb="2">
      <t>キュウスイ</t>
    </rPh>
    <rPh sb="2" eb="4">
      <t>クイキ</t>
    </rPh>
    <rPh sb="4" eb="6">
      <t>メンセキ</t>
    </rPh>
    <phoneticPr fontId="3"/>
  </si>
  <si>
    <r>
      <t>計画年間給水量(m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</t>
    </r>
    <phoneticPr fontId="3"/>
  </si>
  <si>
    <t>料金改定年数 （上2桁年数、下2桁月数）</t>
    <rPh sb="8" eb="9">
      <t>カミ</t>
    </rPh>
    <rPh sb="10" eb="11">
      <t>ケタ</t>
    </rPh>
    <rPh sb="11" eb="13">
      <t>ネンスウ</t>
    </rPh>
    <rPh sb="14" eb="15">
      <t>シモ</t>
    </rPh>
    <rPh sb="16" eb="17">
      <t>ケタ</t>
    </rPh>
    <rPh sb="17" eb="19">
      <t>ツキスウ</t>
    </rPh>
    <phoneticPr fontId="3"/>
  </si>
  <si>
    <t>職員1人当たり給水人口　　(人)</t>
    <rPh sb="0" eb="2">
      <t>ショクイン</t>
    </rPh>
    <rPh sb="3" eb="4">
      <t>ニン</t>
    </rPh>
    <rPh sb="4" eb="5">
      <t>ア</t>
    </rPh>
    <rPh sb="7" eb="9">
      <t>キュウスイ</t>
    </rPh>
    <rPh sb="9" eb="11">
      <t>ジンコウ</t>
    </rPh>
    <rPh sb="14" eb="15">
      <t>ニン</t>
    </rPh>
    <phoneticPr fontId="3"/>
  </si>
  <si>
    <r>
      <t>職員1人当たり給水量　　(ｍ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</t>
    </r>
    <rPh sb="0" eb="2">
      <t>ショクイン</t>
    </rPh>
    <rPh sb="3" eb="4">
      <t>ニン</t>
    </rPh>
    <rPh sb="4" eb="5">
      <t>ア</t>
    </rPh>
    <rPh sb="7" eb="10">
      <t>キュウスイリョウ</t>
    </rPh>
    <phoneticPr fontId="3"/>
  </si>
  <si>
    <t>職員1人当たり営業収益　(千円)</t>
    <rPh sb="0" eb="2">
      <t>ショクイン</t>
    </rPh>
    <rPh sb="3" eb="4">
      <t>ニン</t>
    </rPh>
    <rPh sb="4" eb="5">
      <t>ア</t>
    </rPh>
    <rPh sb="7" eb="9">
      <t>エイギョウ</t>
    </rPh>
    <rPh sb="9" eb="11">
      <t>シュウエキ</t>
    </rPh>
    <rPh sb="13" eb="15">
      <t>センエン</t>
    </rPh>
    <phoneticPr fontId="3"/>
  </si>
  <si>
    <t>　　計</t>
    <phoneticPr fontId="3"/>
  </si>
  <si>
    <t>総収益　　　　   (B)  ＋  (C)  (A)</t>
    <phoneticPr fontId="3"/>
  </si>
  <si>
    <t>ア．営業収益　　　　    (B)</t>
    <phoneticPr fontId="3"/>
  </si>
  <si>
    <t>(ア)料金収入</t>
    <phoneticPr fontId="3"/>
  </si>
  <si>
    <t>(イ)受託工事収益</t>
    <phoneticPr fontId="3"/>
  </si>
  <si>
    <t>(ウ)その他</t>
    <phoneticPr fontId="3"/>
  </si>
  <si>
    <t>イ．営業外収益   　　　(C)</t>
    <phoneticPr fontId="3"/>
  </si>
  <si>
    <t>(ア)国庫補助金</t>
    <phoneticPr fontId="3"/>
  </si>
  <si>
    <t>(イ)府補助金</t>
    <phoneticPr fontId="3"/>
  </si>
  <si>
    <t>(ウ)他会計繰入金</t>
    <phoneticPr fontId="3"/>
  </si>
  <si>
    <t>(エ)その他</t>
    <phoneticPr fontId="3"/>
  </si>
  <si>
    <t>総費用  　　　　 (E)  ＋  (F)  (D)</t>
    <phoneticPr fontId="3"/>
  </si>
  <si>
    <t>ア．営業費用    　　　　(E)</t>
    <phoneticPr fontId="3"/>
  </si>
  <si>
    <t>(ア)職員給与費</t>
    <phoneticPr fontId="3"/>
  </si>
  <si>
    <t>(イ)受託工事費</t>
    <phoneticPr fontId="3"/>
  </si>
  <si>
    <t>イ．営業外費用   　　　　(F)</t>
    <phoneticPr fontId="3"/>
  </si>
  <si>
    <t>(ア)支払利息</t>
    <phoneticPr fontId="3"/>
  </si>
  <si>
    <t>i　地方債利息</t>
    <rPh sb="2" eb="5">
      <t>チホウサイ</t>
    </rPh>
    <rPh sb="5" eb="7">
      <t>リソク</t>
    </rPh>
    <phoneticPr fontId="3"/>
  </si>
  <si>
    <t>(イ)その他</t>
    <phoneticPr fontId="3"/>
  </si>
  <si>
    <t>収支差引 　　　(A)  －  (D)  (G)</t>
    <phoneticPr fontId="3"/>
  </si>
  <si>
    <t>資本的収入 　　　　   (H)</t>
    <phoneticPr fontId="3"/>
  </si>
  <si>
    <t>ア．地方債</t>
    <phoneticPr fontId="3"/>
  </si>
  <si>
    <t>イ．他会計出資金</t>
    <phoneticPr fontId="3"/>
  </si>
  <si>
    <t>ウ．他会計補助金</t>
    <phoneticPr fontId="3"/>
  </si>
  <si>
    <t>エ．他会計借入金</t>
    <phoneticPr fontId="3"/>
  </si>
  <si>
    <t>オ．固定資産売却代金</t>
    <phoneticPr fontId="3"/>
  </si>
  <si>
    <t>カ．国庫補助金</t>
    <phoneticPr fontId="3"/>
  </si>
  <si>
    <t>キ．府補助金</t>
    <phoneticPr fontId="3"/>
  </si>
  <si>
    <t>ク．工事負担金</t>
    <phoneticPr fontId="3"/>
  </si>
  <si>
    <t>ケ．その他</t>
    <phoneticPr fontId="3"/>
  </si>
  <si>
    <t>資本的支出 　　　　  (I)</t>
    <phoneticPr fontId="3"/>
  </si>
  <si>
    <t>ア．建設改良費</t>
    <phoneticPr fontId="3"/>
  </si>
  <si>
    <t>職員給与費</t>
    <phoneticPr fontId="3"/>
  </si>
  <si>
    <t>建設利息</t>
    <phoneticPr fontId="3"/>
  </si>
  <si>
    <t>補助対象事業費</t>
    <phoneticPr fontId="3"/>
  </si>
  <si>
    <t>単独事業費</t>
    <phoneticPr fontId="3"/>
  </si>
  <si>
    <t>その他</t>
    <phoneticPr fontId="3"/>
  </si>
  <si>
    <t>国庫補助金</t>
    <phoneticPr fontId="3"/>
  </si>
  <si>
    <t>府補助金</t>
    <phoneticPr fontId="3"/>
  </si>
  <si>
    <t>工事負担金</t>
    <phoneticPr fontId="3"/>
  </si>
  <si>
    <t>他会計繰入金</t>
    <phoneticPr fontId="3"/>
  </si>
  <si>
    <t>イ．地方債償還金  　　　 　　(J)</t>
    <phoneticPr fontId="3"/>
  </si>
  <si>
    <t>うち</t>
    <phoneticPr fontId="3"/>
  </si>
  <si>
    <t>ウ．他会計長期借入金返還金</t>
    <phoneticPr fontId="3"/>
  </si>
  <si>
    <t>エ．他会計への繰出金</t>
    <phoneticPr fontId="3"/>
  </si>
  <si>
    <t>オ．その他</t>
    <phoneticPr fontId="3"/>
  </si>
  <si>
    <t>収支差引 　　　　(H)  －  (I)   (K)</t>
    <phoneticPr fontId="3"/>
  </si>
  <si>
    <t>収支再差引  (G)  ＋  (K) (L)</t>
    <phoneticPr fontId="3"/>
  </si>
  <si>
    <t>積立金 (M)</t>
    <phoneticPr fontId="3"/>
  </si>
  <si>
    <t>前年度からの繰越金(N)</t>
    <phoneticPr fontId="3"/>
  </si>
  <si>
    <t>うち地方債</t>
    <phoneticPr fontId="3"/>
  </si>
  <si>
    <t>前年度繰上充用金  　　　　　　　(O)</t>
    <phoneticPr fontId="3"/>
  </si>
  <si>
    <t>未収入特定財源</t>
    <phoneticPr fontId="3"/>
  </si>
  <si>
    <t>国庫（府）支出金</t>
    <rPh sb="3" eb="4">
      <t>フ</t>
    </rPh>
    <phoneticPr fontId="3"/>
  </si>
  <si>
    <t>地方債</t>
    <phoneticPr fontId="3"/>
  </si>
  <si>
    <t>翌年度に繰越すべき財源(Q)</t>
    <phoneticPr fontId="3"/>
  </si>
  <si>
    <t>黒字</t>
    <phoneticPr fontId="3"/>
  </si>
  <si>
    <t>赤字　(Δ)</t>
    <phoneticPr fontId="3"/>
  </si>
  <si>
    <t>繰出基準に基づく繰入金</t>
    <phoneticPr fontId="3"/>
  </si>
  <si>
    <t>繰出基準以外の繰入金</t>
    <phoneticPr fontId="3"/>
  </si>
  <si>
    <t>1収益的収支</t>
    <phoneticPr fontId="3"/>
  </si>
  <si>
    <t>2資本的収支</t>
    <rPh sb="1" eb="2">
      <t>シ</t>
    </rPh>
    <rPh sb="2" eb="3">
      <t>ホン</t>
    </rPh>
    <rPh sb="3" eb="4">
      <t>マト</t>
    </rPh>
    <rPh sb="4" eb="5">
      <t>オサム</t>
    </rPh>
    <rPh sb="5" eb="6">
      <t>ササ</t>
    </rPh>
    <phoneticPr fontId="3"/>
  </si>
  <si>
    <t>配水管延長  (〃)</t>
    <phoneticPr fontId="3"/>
  </si>
  <si>
    <t>配水池　（〃）</t>
    <rPh sb="0" eb="3">
      <t>ハイスイチ</t>
    </rPh>
    <phoneticPr fontId="3"/>
  </si>
  <si>
    <t>内訳</t>
    <rPh sb="1" eb="2">
      <t>ワケ</t>
    </rPh>
    <phoneticPr fontId="3"/>
  </si>
  <si>
    <t>地方債の
うち</t>
    <rPh sb="0" eb="3">
      <t>チホウサイ</t>
    </rPh>
    <phoneticPr fontId="3"/>
  </si>
  <si>
    <t>うち</t>
    <phoneticPr fontId="3"/>
  </si>
  <si>
    <t>市中銀行</t>
    <rPh sb="0" eb="2">
      <t>シチュウ</t>
    </rPh>
    <rPh sb="2" eb="4">
      <t>ギンコウ</t>
    </rPh>
    <phoneticPr fontId="3"/>
  </si>
  <si>
    <t>市中銀行以外の金融機関</t>
    <rPh sb="0" eb="2">
      <t>シチュウ</t>
    </rPh>
    <rPh sb="2" eb="4">
      <t>ギンコウ</t>
    </rPh>
    <rPh sb="4" eb="6">
      <t>イガイ</t>
    </rPh>
    <rPh sb="7" eb="9">
      <t>キンユウ</t>
    </rPh>
    <rPh sb="9" eb="11">
      <t>キカン</t>
    </rPh>
    <phoneticPr fontId="3"/>
  </si>
  <si>
    <t>市場公募債</t>
    <rPh sb="0" eb="2">
      <t>シジョウ</t>
    </rPh>
    <rPh sb="2" eb="4">
      <t>コウボ</t>
    </rPh>
    <rPh sb="4" eb="5">
      <t>サイ</t>
    </rPh>
    <phoneticPr fontId="3"/>
  </si>
  <si>
    <t>その他</t>
    <rPh sb="2" eb="3">
      <t>タ</t>
    </rPh>
    <phoneticPr fontId="3"/>
  </si>
  <si>
    <t>3</t>
  </si>
  <si>
    <t>1</t>
  </si>
  <si>
    <t>2</t>
  </si>
  <si>
    <t>7</t>
  </si>
  <si>
    <t>6</t>
  </si>
  <si>
    <t>5</t>
  </si>
  <si>
    <t>4</t>
  </si>
  <si>
    <t>51</t>
  </si>
  <si>
    <t>34</t>
  </si>
  <si>
    <t>003</t>
  </si>
  <si>
    <t>002</t>
  </si>
  <si>
    <t>001</t>
  </si>
  <si>
    <t>伊根町訪問看護ステーション</t>
  </si>
  <si>
    <t>網野・弥栄デイ</t>
  </si>
  <si>
    <t>ふくじゅ</t>
  </si>
  <si>
    <t>森本工業団地</t>
  </si>
  <si>
    <t>005</t>
  </si>
  <si>
    <t>004</t>
  </si>
  <si>
    <t>長岡分譲宅地</t>
  </si>
  <si>
    <t>八幡市</t>
  </si>
  <si>
    <t>262102</t>
  </si>
  <si>
    <t>八幡市営駐車場</t>
  </si>
  <si>
    <t>長岡京市</t>
  </si>
  <si>
    <t>262099</t>
  </si>
  <si>
    <t>長岡京市営長岡京駅西駐車場</t>
  </si>
  <si>
    <t>つつじヶ丘団地</t>
  </si>
  <si>
    <t>008</t>
  </si>
  <si>
    <t>006</t>
  </si>
  <si>
    <t>綾部市営綾部駅北駐車場</t>
  </si>
  <si>
    <t>綾部市営綾部駅南駐車場</t>
  </si>
  <si>
    <t>綾部市営天神町駐車場</t>
  </si>
  <si>
    <t>綾部市住宅・工業団地</t>
  </si>
  <si>
    <t>南田辺駐車場</t>
  </si>
  <si>
    <t>七条海岸駐車場</t>
  </si>
  <si>
    <t>東舞鶴駅駐車場</t>
  </si>
  <si>
    <t>西舞鶴駅駐車場</t>
  </si>
  <si>
    <t>石原地区</t>
  </si>
  <si>
    <t>西中筋地区</t>
  </si>
  <si>
    <t>事業</t>
    <rPh sb="0" eb="2">
      <t>ジギョウ</t>
    </rPh>
    <phoneticPr fontId="3"/>
  </si>
  <si>
    <t>表</t>
    <rPh sb="0" eb="1">
      <t>ヒョウ</t>
    </rPh>
    <phoneticPr fontId="3"/>
  </si>
  <si>
    <t>行</t>
    <rPh sb="0" eb="1">
      <t>ギョウ</t>
    </rPh>
    <phoneticPr fontId="3"/>
  </si>
  <si>
    <t>列</t>
    <rPh sb="0" eb="1">
      <t>レツ</t>
    </rPh>
    <phoneticPr fontId="3"/>
  </si>
  <si>
    <t>01</t>
    <phoneticPr fontId="3"/>
  </si>
  <si>
    <t>1</t>
    <phoneticPr fontId="3"/>
  </si>
  <si>
    <t>2</t>
    <phoneticPr fontId="3"/>
  </si>
  <si>
    <t>25</t>
    <phoneticPr fontId="3"/>
  </si>
  <si>
    <t>43</t>
    <phoneticPr fontId="3"/>
  </si>
  <si>
    <r>
      <t>事業創設認可</t>
    </r>
    <r>
      <rPr>
        <sz val="10"/>
        <rFont val="ＭＳ Ｐ明朝"/>
        <family val="1"/>
        <charset val="128"/>
      </rPr>
      <t xml:space="preserve"> (例3270822→S27.8.22)</t>
    </r>
    <rPh sb="8" eb="9">
      <t>レイ</t>
    </rPh>
    <phoneticPr fontId="3"/>
  </si>
  <si>
    <t>02</t>
    <phoneticPr fontId="3"/>
  </si>
  <si>
    <t>010</t>
    <phoneticPr fontId="3"/>
  </si>
  <si>
    <t>010</t>
    <phoneticPr fontId="3"/>
  </si>
  <si>
    <t>　　計</t>
    <rPh sb="2" eb="3">
      <t>ケイ</t>
    </rPh>
    <phoneticPr fontId="3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</si>
  <si>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3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</si>
  <si>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3"/>
  </si>
  <si>
    <t>職員数（人）</t>
    <rPh sb="0" eb="3">
      <t>ショクインスウ</t>
    </rPh>
    <rPh sb="4" eb="5">
      <t>ニン</t>
    </rPh>
    <phoneticPr fontId="3"/>
  </si>
  <si>
    <t>年間使用料収入額　計</t>
    <rPh sb="0" eb="2">
      <t>ネンカン</t>
    </rPh>
    <rPh sb="2" eb="5">
      <t>シヨウリョウ</t>
    </rPh>
    <rPh sb="5" eb="8">
      <t>シュウニュウガク</t>
    </rPh>
    <rPh sb="9" eb="10">
      <t>ケイ</t>
    </rPh>
    <phoneticPr fontId="3"/>
  </si>
  <si>
    <t>隻数（隻）</t>
    <rPh sb="0" eb="2">
      <t>セキスウ</t>
    </rPh>
    <rPh sb="3" eb="4">
      <t>セキ</t>
    </rPh>
    <phoneticPr fontId="3"/>
  </si>
  <si>
    <t>その他船舶</t>
    <rPh sb="2" eb="3">
      <t>タ</t>
    </rPh>
    <rPh sb="3" eb="5">
      <t>センパク</t>
    </rPh>
    <phoneticPr fontId="3"/>
  </si>
  <si>
    <t>しゅんせつ船</t>
    <rPh sb="5" eb="6">
      <t>フネ</t>
    </rPh>
    <phoneticPr fontId="3"/>
  </si>
  <si>
    <t>年間取扱件数（件）</t>
    <rPh sb="0" eb="2">
      <t>ネンカン</t>
    </rPh>
    <rPh sb="2" eb="4">
      <t>トリアツカ</t>
    </rPh>
    <rPh sb="4" eb="6">
      <t>ケンスウ</t>
    </rPh>
    <rPh sb="7" eb="8">
      <t>ケン</t>
    </rPh>
    <phoneticPr fontId="3"/>
  </si>
  <si>
    <t>船舶の離着岸を補助する船舶</t>
    <rPh sb="0" eb="2">
      <t>センパク</t>
    </rPh>
    <rPh sb="3" eb="6">
      <t>リチャクガン</t>
    </rPh>
    <rPh sb="7" eb="9">
      <t>ホジョ</t>
    </rPh>
    <rPh sb="11" eb="13">
      <t>センパク</t>
    </rPh>
    <phoneticPr fontId="3"/>
  </si>
  <si>
    <t>面積（㎡）</t>
    <rPh sb="0" eb="2">
      <t>メンセキ</t>
    </rPh>
    <phoneticPr fontId="3"/>
  </si>
  <si>
    <t>ふ頭用地</t>
    <rPh sb="1" eb="2">
      <t>トウ</t>
    </rPh>
    <rPh sb="2" eb="4">
      <t>ヨウチ</t>
    </rPh>
    <phoneticPr fontId="3"/>
  </si>
  <si>
    <t>年間取扱荷物量（ｔ）</t>
    <rPh sb="0" eb="2">
      <t>ネンカン</t>
    </rPh>
    <rPh sb="2" eb="4">
      <t>トリアツカ</t>
    </rPh>
    <rPh sb="4" eb="6">
      <t>ニモツ</t>
    </rPh>
    <rPh sb="6" eb="7">
      <t>リョウ</t>
    </rPh>
    <phoneticPr fontId="3"/>
  </si>
  <si>
    <t>施設数</t>
    <rPh sb="0" eb="3">
      <t>シセツスウ</t>
    </rPh>
    <phoneticPr fontId="3"/>
  </si>
  <si>
    <t>貯木場</t>
    <rPh sb="0" eb="2">
      <t>チョボク</t>
    </rPh>
    <rPh sb="2" eb="3">
      <t>ジョウ</t>
    </rPh>
    <phoneticPr fontId="3"/>
  </si>
  <si>
    <t>棟数（棟）</t>
    <rPh sb="0" eb="1">
      <t>トウ</t>
    </rPh>
    <rPh sb="1" eb="2">
      <t>スウ</t>
    </rPh>
    <rPh sb="3" eb="4">
      <t>トウ</t>
    </rPh>
    <phoneticPr fontId="3"/>
  </si>
  <si>
    <t>倉庫</t>
    <rPh sb="0" eb="2">
      <t>ソウコ</t>
    </rPh>
    <phoneticPr fontId="3"/>
  </si>
  <si>
    <t>その他上屋</t>
    <rPh sb="2" eb="3">
      <t>タ</t>
    </rPh>
    <rPh sb="3" eb="5">
      <t>ウワヤ</t>
    </rPh>
    <phoneticPr fontId="3"/>
  </si>
  <si>
    <t>年間利用者数（人）</t>
    <rPh sb="0" eb="2">
      <t>ネンカン</t>
    </rPh>
    <rPh sb="2" eb="5">
      <t>リヨウシャ</t>
    </rPh>
    <rPh sb="5" eb="6">
      <t>スウ</t>
    </rPh>
    <rPh sb="7" eb="8">
      <t>ニン</t>
    </rPh>
    <phoneticPr fontId="3"/>
  </si>
  <si>
    <t>旅客上屋</t>
    <rPh sb="0" eb="2">
      <t>リョカク</t>
    </rPh>
    <rPh sb="2" eb="4">
      <t>ウワヤ</t>
    </rPh>
    <phoneticPr fontId="3"/>
  </si>
  <si>
    <t>機械数（基）</t>
    <rPh sb="0" eb="2">
      <t>キカイ</t>
    </rPh>
    <rPh sb="2" eb="3">
      <t>スウ</t>
    </rPh>
    <rPh sb="4" eb="5">
      <t>キ</t>
    </rPh>
    <phoneticPr fontId="3"/>
  </si>
  <si>
    <t>荷役機械</t>
    <rPh sb="0" eb="1">
      <t>ニ</t>
    </rPh>
    <rPh sb="1" eb="2">
      <t>ヤク</t>
    </rPh>
    <rPh sb="2" eb="4">
      <t>キカイ</t>
    </rPh>
    <phoneticPr fontId="3"/>
  </si>
  <si>
    <t>○</t>
    <phoneticPr fontId="3"/>
  </si>
  <si>
    <t>港湾区分</t>
    <rPh sb="0" eb="2">
      <t>コウワン</t>
    </rPh>
    <rPh sb="2" eb="4">
      <t>クブン</t>
    </rPh>
    <phoneticPr fontId="3"/>
  </si>
  <si>
    <t>実繰入額</t>
    <rPh sb="0" eb="1">
      <t>ジツ</t>
    </rPh>
    <rPh sb="1" eb="4">
      <t>クリイレガク</t>
    </rPh>
    <phoneticPr fontId="3"/>
  </si>
  <si>
    <t>元金償還金分に対して繰り入れたもの</t>
    <rPh sb="0" eb="2">
      <t>ガンキン</t>
    </rPh>
    <rPh sb="2" eb="5">
      <t>ショウカンキン</t>
    </rPh>
    <rPh sb="5" eb="6">
      <t>ブン</t>
    </rPh>
    <rPh sb="7" eb="8">
      <t>タイ</t>
    </rPh>
    <rPh sb="10" eb="11">
      <t>ク</t>
    </rPh>
    <rPh sb="12" eb="13">
      <t>イ</t>
    </rPh>
    <phoneticPr fontId="3"/>
  </si>
  <si>
    <t>　(2)繰出基準以外の繰入金</t>
    <rPh sb="4" eb="5">
      <t>ク</t>
    </rPh>
    <rPh sb="5" eb="6">
      <t>ダ</t>
    </rPh>
    <rPh sb="6" eb="8">
      <t>キジュン</t>
    </rPh>
    <rPh sb="8" eb="10">
      <t>イガイ</t>
    </rPh>
    <rPh sb="11" eb="14">
      <t>クリイレキン</t>
    </rPh>
    <phoneticPr fontId="3"/>
  </si>
  <si>
    <t>　(1)繰出基準に基づく繰入金</t>
    <rPh sb="4" eb="5">
      <t>ク</t>
    </rPh>
    <rPh sb="5" eb="6">
      <t>ダ</t>
    </rPh>
    <rPh sb="6" eb="8">
      <t>キジュン</t>
    </rPh>
    <rPh sb="9" eb="10">
      <t>モト</t>
    </rPh>
    <rPh sb="12" eb="15">
      <t>クリイレキン</t>
    </rPh>
    <phoneticPr fontId="3"/>
  </si>
  <si>
    <t>資本的収支に関する繰入金のうち</t>
    <rPh sb="0" eb="3">
      <t>シホンテキ</t>
    </rPh>
    <rPh sb="3" eb="5">
      <t>シュウシ</t>
    </rPh>
    <rPh sb="6" eb="7">
      <t>カン</t>
    </rPh>
    <rPh sb="9" eb="12">
      <t>クリイレキン</t>
    </rPh>
    <phoneticPr fontId="3"/>
  </si>
  <si>
    <t>収益的収支に関する繰入金のうち</t>
    <rPh sb="0" eb="3">
      <t>シュウエキテキ</t>
    </rPh>
    <rPh sb="3" eb="5">
      <t>シュウシ</t>
    </rPh>
    <rPh sb="6" eb="7">
      <t>カン</t>
    </rPh>
    <rPh sb="9" eb="12">
      <t>クリイレキン</t>
    </rPh>
    <phoneticPr fontId="3"/>
  </si>
  <si>
    <t>収益的支出に充てた他会計借入金　　　　　(Y)</t>
    <rPh sb="0" eb="3">
      <t>シュウエキテキ</t>
    </rPh>
    <rPh sb="3" eb="5">
      <t>シシュツ</t>
    </rPh>
    <rPh sb="6" eb="7">
      <t>ア</t>
    </rPh>
    <rPh sb="9" eb="12">
      <t>タカイケイ</t>
    </rPh>
    <rPh sb="12" eb="15">
      <t>カリイレキン</t>
    </rPh>
    <phoneticPr fontId="3"/>
  </si>
  <si>
    <t>収益的支出に充てた地方債　　　　　　　　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</si>
  <si>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r>
      <t>赤字(</t>
    </r>
    <r>
      <rPr>
        <sz val="9"/>
        <rFont val="ＭＳ Ｐ明朝"/>
        <family val="1"/>
        <charset val="128"/>
      </rPr>
      <t>△</t>
    </r>
    <r>
      <rPr>
        <sz val="12"/>
        <rFont val="ＭＳ Ｐ明朝"/>
        <family val="1"/>
        <charset val="128"/>
      </rPr>
      <t>)</t>
    </r>
    <rPh sb="0" eb="2">
      <t>アカジ</t>
    </rPh>
    <phoneticPr fontId="3"/>
  </si>
  <si>
    <t>黒字</t>
    <rPh sb="0" eb="2">
      <t>クロジ</t>
    </rPh>
    <phoneticPr fontId="3"/>
  </si>
  <si>
    <t>実質収支　　(P)-(Q)</t>
    <rPh sb="0" eb="2">
      <t>ジッシツ</t>
    </rPh>
    <rPh sb="2" eb="4">
      <t>シュウシ</t>
    </rPh>
    <phoneticPr fontId="3"/>
  </si>
  <si>
    <t>翌年度に繰越すべき財源　(Q)</t>
    <rPh sb="0" eb="3">
      <t>ヨクネンド</t>
    </rPh>
    <rPh sb="4" eb="6">
      <t>クリコシ</t>
    </rPh>
    <rPh sb="9" eb="11">
      <t>ザイゲン</t>
    </rPh>
    <phoneticPr fontId="3"/>
  </si>
  <si>
    <t>地方債</t>
    <rPh sb="0" eb="3">
      <t>チホウサイ</t>
    </rPh>
    <phoneticPr fontId="3"/>
  </si>
  <si>
    <t>国庫(府)支出金</t>
    <rPh sb="0" eb="2">
      <t>コッコ</t>
    </rPh>
    <rPh sb="3" eb="4">
      <t>フ</t>
    </rPh>
    <rPh sb="5" eb="8">
      <t>シシュツキン</t>
    </rPh>
    <phoneticPr fontId="3"/>
  </si>
  <si>
    <t>未収入特定財源</t>
    <rPh sb="0" eb="1">
      <t>ミ</t>
    </rPh>
    <rPh sb="1" eb="3">
      <t>シュウニュウ</t>
    </rPh>
    <rPh sb="3" eb="5">
      <t>トクテイ</t>
    </rPh>
    <rPh sb="5" eb="7">
      <t>ザイゲン</t>
    </rPh>
    <phoneticPr fontId="3"/>
  </si>
  <si>
    <t>形式収支　　　(L)-(M)+(N)-(O)+(X)+(Y)　 (P)</t>
    <rPh sb="0" eb="2">
      <t>ケイシキ</t>
    </rPh>
    <rPh sb="2" eb="4">
      <t>シュウシ</t>
    </rPh>
    <phoneticPr fontId="3"/>
  </si>
  <si>
    <t>前年度繰上充用金　　　　　　　　　　　　(O)</t>
    <rPh sb="0" eb="3">
      <t>ゼンネンド</t>
    </rPh>
    <rPh sb="3" eb="5">
      <t>クリアゲ</t>
    </rPh>
    <rPh sb="5" eb="7">
      <t>ジュウヨウ</t>
    </rPh>
    <rPh sb="7" eb="8">
      <t>キン</t>
    </rPh>
    <phoneticPr fontId="3"/>
  </si>
  <si>
    <t>うち地方債</t>
    <rPh sb="2" eb="5">
      <t>チホウサイ</t>
    </rPh>
    <phoneticPr fontId="3"/>
  </si>
  <si>
    <t>前年度からの繰越金　　　　　　　　 　   (N)</t>
    <rPh sb="0" eb="3">
      <t>ゼンネンド</t>
    </rPh>
    <rPh sb="6" eb="9">
      <t>クリコシキン</t>
    </rPh>
    <phoneticPr fontId="3"/>
  </si>
  <si>
    <t>積立金　　　　　　　　　　　　　　　　　(M)</t>
    <rPh sb="0" eb="3">
      <t>ツミタテキン</t>
    </rPh>
    <phoneticPr fontId="3"/>
  </si>
  <si>
    <t>収支再差引　　　　　　　　　 (G)+(K)　　(L)</t>
    <rPh sb="0" eb="2">
      <t>シュウシ</t>
    </rPh>
    <rPh sb="2" eb="3">
      <t>サイ</t>
    </rPh>
    <rPh sb="3" eb="5">
      <t>サシヒキ</t>
    </rPh>
    <phoneticPr fontId="3"/>
  </si>
  <si>
    <t>（３）収　支　差　引　　　(H)-(I)　　(K)</t>
    <rPh sb="3" eb="4">
      <t>シュウエキ</t>
    </rPh>
    <rPh sb="5" eb="6">
      <t>シ</t>
    </rPh>
    <rPh sb="7" eb="10">
      <t>サシヒキ</t>
    </rPh>
    <phoneticPr fontId="3"/>
  </si>
  <si>
    <t>　　オ．その他</t>
    <rPh sb="6" eb="7">
      <t>タ</t>
    </rPh>
    <phoneticPr fontId="3"/>
  </si>
  <si>
    <t>　　エ．他会計への繰出金</t>
    <rPh sb="4" eb="7">
      <t>タカイケイ</t>
    </rPh>
    <rPh sb="9" eb="10">
      <t>ク</t>
    </rPh>
    <rPh sb="10" eb="11">
      <t>ダ</t>
    </rPh>
    <rPh sb="11" eb="12">
      <t>キン</t>
    </rPh>
    <phoneticPr fontId="3"/>
  </si>
  <si>
    <t>　　ウ．他会計長期借入金返還金　</t>
    <rPh sb="4" eb="7">
      <t>タカイケイ</t>
    </rPh>
    <rPh sb="7" eb="9">
      <t>チョウキ</t>
    </rPh>
    <rPh sb="9" eb="12">
      <t>カリイレキン</t>
    </rPh>
    <rPh sb="12" eb="14">
      <t>ヘンカン</t>
    </rPh>
    <rPh sb="14" eb="15">
      <t>キン</t>
    </rPh>
    <phoneticPr fontId="3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</si>
  <si>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クリアゲ</t>
    </rPh>
    <rPh sb="10" eb="13">
      <t>ショウカンキン</t>
    </rPh>
    <rPh sb="13" eb="14">
      <t>ブン</t>
    </rPh>
    <phoneticPr fontId="3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</si>
  <si>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2">
      <t>ショウカンキン</t>
    </rPh>
    <rPh sb="12" eb="13">
      <t>ブン</t>
    </rPh>
    <phoneticPr fontId="3"/>
  </si>
  <si>
    <t>うち</t>
    <phoneticPr fontId="3"/>
  </si>
  <si>
    <t>　　イ．地方債償還金　　　　　　　 　(J)</t>
    <rPh sb="4" eb="7">
      <t>チホウサイ</t>
    </rPh>
    <rPh sb="7" eb="10">
      <t>ショウカンキン</t>
    </rPh>
    <phoneticPr fontId="3"/>
  </si>
  <si>
    <t>他会計繰入金</t>
    <rPh sb="0" eb="1">
      <t>タ</t>
    </rPh>
    <rPh sb="1" eb="3">
      <t>カイケイ</t>
    </rPh>
    <rPh sb="3" eb="6">
      <t>クリイレキン</t>
    </rPh>
    <phoneticPr fontId="3"/>
  </si>
  <si>
    <t>工事負担金</t>
    <rPh sb="0" eb="2">
      <t>コウジ</t>
    </rPh>
    <rPh sb="2" eb="5">
      <t>フタンキン</t>
    </rPh>
    <phoneticPr fontId="3"/>
  </si>
  <si>
    <t>都道府県補助金</t>
    <rPh sb="0" eb="4">
      <t>トドウフケン</t>
    </rPh>
    <rPh sb="4" eb="7">
      <t>ホジョキン</t>
    </rPh>
    <phoneticPr fontId="3"/>
  </si>
  <si>
    <t>国庫補助金</t>
    <rPh sb="0" eb="2">
      <t>コッコ</t>
    </rPh>
    <rPh sb="2" eb="5">
      <t>ホジョキン</t>
    </rPh>
    <phoneticPr fontId="3"/>
  </si>
  <si>
    <t>建設改良費の財源内訳</t>
    <rPh sb="0" eb="2">
      <t>ケンセツ</t>
    </rPh>
    <rPh sb="2" eb="5">
      <t>カイリョウヒ</t>
    </rPh>
    <rPh sb="6" eb="8">
      <t>ザイゲン</t>
    </rPh>
    <rPh sb="8" eb="10">
      <t>ウチワケ</t>
    </rPh>
    <phoneticPr fontId="3"/>
  </si>
  <si>
    <t>上記に対する財源としての地方債</t>
    <rPh sb="0" eb="2">
      <t>ジョウキ</t>
    </rPh>
    <rPh sb="3" eb="4">
      <t>タイ</t>
    </rPh>
    <rPh sb="6" eb="8">
      <t>ザイゲン</t>
    </rPh>
    <rPh sb="12" eb="15">
      <t>チホウサイ</t>
    </rPh>
    <phoneticPr fontId="3"/>
  </si>
  <si>
    <t>単独事業費</t>
    <rPh sb="0" eb="2">
      <t>タンドク</t>
    </rPh>
    <rPh sb="2" eb="5">
      <t>ジギョウヒ</t>
    </rPh>
    <phoneticPr fontId="3"/>
  </si>
  <si>
    <t>補助対象事業費</t>
    <rPh sb="0" eb="2">
      <t>ホジョ</t>
    </rPh>
    <rPh sb="2" eb="4">
      <t>タイショウ</t>
    </rPh>
    <rPh sb="4" eb="7">
      <t>ジギョウヒ</t>
    </rPh>
    <phoneticPr fontId="3"/>
  </si>
  <si>
    <t>建設利息</t>
    <rPh sb="0" eb="2">
      <t>ケンセツ</t>
    </rPh>
    <rPh sb="2" eb="4">
      <t>リソク</t>
    </rPh>
    <phoneticPr fontId="3"/>
  </si>
  <si>
    <t>職員給与費</t>
    <rPh sb="0" eb="2">
      <t>ショクイン</t>
    </rPh>
    <rPh sb="2" eb="5">
      <t>キュウヨヒ</t>
    </rPh>
    <phoneticPr fontId="3"/>
  </si>
  <si>
    <t>　　ア．建設改良費</t>
    <rPh sb="4" eb="6">
      <t>ケンセツ</t>
    </rPh>
    <rPh sb="6" eb="9">
      <t>カイリョウヒ</t>
    </rPh>
    <phoneticPr fontId="3"/>
  </si>
  <si>
    <t>（２）資　本　的　支　出　　　　　 　(I)</t>
    <rPh sb="3" eb="8">
      <t>シホンテキ</t>
    </rPh>
    <rPh sb="9" eb="12">
      <t>シシュツ</t>
    </rPh>
    <phoneticPr fontId="3"/>
  </si>
  <si>
    <t>　　ケ．その他</t>
    <rPh sb="6" eb="7">
      <t>タ</t>
    </rPh>
    <phoneticPr fontId="3"/>
  </si>
  <si>
    <t>　　ク．工事負担金</t>
    <rPh sb="4" eb="6">
      <t>コウジ</t>
    </rPh>
    <rPh sb="6" eb="9">
      <t>フタンキン</t>
    </rPh>
    <phoneticPr fontId="3"/>
  </si>
  <si>
    <t>　　キ．都道府県補助金</t>
    <rPh sb="4" eb="8">
      <t>トドウフケン</t>
    </rPh>
    <rPh sb="8" eb="11">
      <t>ホジョキン</t>
    </rPh>
    <phoneticPr fontId="3"/>
  </si>
  <si>
    <t>　　カ．国庫補助金</t>
    <rPh sb="4" eb="6">
      <t>コッコ</t>
    </rPh>
    <rPh sb="6" eb="9">
      <t>ホジョキン</t>
    </rPh>
    <phoneticPr fontId="3"/>
  </si>
  <si>
    <t>　　オ．固定資産売却代金</t>
    <rPh sb="4" eb="8">
      <t>コテイシサン</t>
    </rPh>
    <rPh sb="8" eb="10">
      <t>バイキャク</t>
    </rPh>
    <rPh sb="10" eb="12">
      <t>ダイキン</t>
    </rPh>
    <phoneticPr fontId="3"/>
  </si>
  <si>
    <t>　　エ．他会計借入金</t>
    <rPh sb="4" eb="7">
      <t>タカイケイ</t>
    </rPh>
    <rPh sb="7" eb="10">
      <t>カリイレキン</t>
    </rPh>
    <phoneticPr fontId="3"/>
  </si>
  <si>
    <t>　　ウ．他会計補助金</t>
    <rPh sb="4" eb="7">
      <t>タカイケイ</t>
    </rPh>
    <rPh sb="7" eb="10">
      <t>ホジョキン</t>
    </rPh>
    <phoneticPr fontId="3"/>
  </si>
  <si>
    <t>　　イ．他会計出資金</t>
    <rPh sb="4" eb="5">
      <t>タ</t>
    </rPh>
    <rPh sb="5" eb="7">
      <t>カイケイ</t>
    </rPh>
    <rPh sb="7" eb="10">
      <t>シュッシキン</t>
    </rPh>
    <phoneticPr fontId="3"/>
  </si>
  <si>
    <t>　　ア．地方債</t>
    <rPh sb="4" eb="7">
      <t>チホウサイ</t>
    </rPh>
    <phoneticPr fontId="3"/>
  </si>
  <si>
    <t>（１）資　本　的　収　入　　　　　　 (H)</t>
    <rPh sb="3" eb="8">
      <t>シホンテキ</t>
    </rPh>
    <rPh sb="9" eb="10">
      <t>シュウシ</t>
    </rPh>
    <rPh sb="11" eb="12">
      <t>ニュウ</t>
    </rPh>
    <phoneticPr fontId="3"/>
  </si>
  <si>
    <t>資　　本　　的　　収　　支</t>
    <rPh sb="0" eb="1">
      <t>シ</t>
    </rPh>
    <rPh sb="3" eb="4">
      <t>ホン</t>
    </rPh>
    <rPh sb="6" eb="7">
      <t>マト</t>
    </rPh>
    <rPh sb="9" eb="10">
      <t>オサム</t>
    </rPh>
    <rPh sb="12" eb="13">
      <t>ササ</t>
    </rPh>
    <phoneticPr fontId="3"/>
  </si>
  <si>
    <t>（３）収　支　差　引　　　(A)-(D)　　(G)</t>
    <rPh sb="3" eb="4">
      <t>シュウエキ</t>
    </rPh>
    <rPh sb="5" eb="6">
      <t>シ</t>
    </rPh>
    <rPh sb="7" eb="10">
      <t>サシヒキ</t>
    </rPh>
    <phoneticPr fontId="3"/>
  </si>
  <si>
    <t>　　（イ）その他</t>
    <rPh sb="7" eb="8">
      <t>タ</t>
    </rPh>
    <phoneticPr fontId="3"/>
  </si>
  <si>
    <t>　　　ⅱ一時借入金利息</t>
    <rPh sb="4" eb="6">
      <t>イチジ</t>
    </rPh>
    <rPh sb="6" eb="9">
      <t>カリイレキン</t>
    </rPh>
    <rPh sb="9" eb="11">
      <t>リソク</t>
    </rPh>
    <phoneticPr fontId="3"/>
  </si>
  <si>
    <t>　　　ⅰ地方債利息</t>
    <rPh sb="4" eb="7">
      <t>チホウサイ</t>
    </rPh>
    <rPh sb="7" eb="9">
      <t>リソク</t>
    </rPh>
    <phoneticPr fontId="3"/>
  </si>
  <si>
    <t>　　（ア）支払利息</t>
    <rPh sb="5" eb="7">
      <t>シハライ</t>
    </rPh>
    <rPh sb="7" eb="9">
      <t>リソク</t>
    </rPh>
    <phoneticPr fontId="3"/>
  </si>
  <si>
    <t>　　イ．営業外費用　　　　　　　　　 (F)</t>
    <rPh sb="4" eb="7">
      <t>エイギョウガイ</t>
    </rPh>
    <rPh sb="7" eb="9">
      <t>ヒヨウ</t>
    </rPh>
    <phoneticPr fontId="3"/>
  </si>
  <si>
    <t>　　（ウ）その他</t>
    <rPh sb="7" eb="8">
      <t>タ</t>
    </rPh>
    <phoneticPr fontId="3"/>
  </si>
  <si>
    <t>　　（イ）受託工事費</t>
    <rPh sb="5" eb="7">
      <t>ジュタク</t>
    </rPh>
    <rPh sb="7" eb="10">
      <t>コウジヒ</t>
    </rPh>
    <phoneticPr fontId="3"/>
  </si>
  <si>
    <t>　　（ア）職員給与費</t>
    <rPh sb="5" eb="7">
      <t>ショクイン</t>
    </rPh>
    <rPh sb="7" eb="10">
      <t>キュウヨヒ</t>
    </rPh>
    <phoneticPr fontId="3"/>
  </si>
  <si>
    <t>　　ア．営業費用　　　　　　　　　　 (E)</t>
    <rPh sb="4" eb="6">
      <t>エイギョウ</t>
    </rPh>
    <rPh sb="6" eb="8">
      <t>ヒヨウ</t>
    </rPh>
    <phoneticPr fontId="3"/>
  </si>
  <si>
    <t>（２）総　費　用　　　　　(E)+(F)    (D)</t>
    <rPh sb="3" eb="4">
      <t>ソウ</t>
    </rPh>
    <rPh sb="5" eb="8">
      <t>ヒヨウ</t>
    </rPh>
    <phoneticPr fontId="3"/>
  </si>
  <si>
    <t>　　（ア）他会計繰入金</t>
    <rPh sb="5" eb="6">
      <t>タ</t>
    </rPh>
    <rPh sb="6" eb="8">
      <t>カイケイ</t>
    </rPh>
    <rPh sb="8" eb="11">
      <t>クリイレキン</t>
    </rPh>
    <phoneticPr fontId="3"/>
  </si>
  <si>
    <t>　　（イ）都道府県補助金</t>
    <rPh sb="5" eb="9">
      <t>トドウフケン</t>
    </rPh>
    <rPh sb="9" eb="12">
      <t>ホジョキン</t>
    </rPh>
    <phoneticPr fontId="3"/>
  </si>
  <si>
    <t>　　（ア）国庫補助金</t>
    <rPh sb="5" eb="7">
      <t>コッコ</t>
    </rPh>
    <rPh sb="7" eb="10">
      <t>ホジョキン</t>
    </rPh>
    <phoneticPr fontId="3"/>
  </si>
  <si>
    <t>　　イ．営業外収益　　　　　　　　　（C）</t>
    <rPh sb="4" eb="7">
      <t>エイギョウガイ</t>
    </rPh>
    <rPh sb="7" eb="9">
      <t>シュウエキ</t>
    </rPh>
    <phoneticPr fontId="3"/>
  </si>
  <si>
    <t>　　（イ）受託工事収益</t>
    <rPh sb="5" eb="7">
      <t>ジュタク</t>
    </rPh>
    <rPh sb="7" eb="9">
      <t>コウジ</t>
    </rPh>
    <rPh sb="9" eb="11">
      <t>シュウエキ</t>
    </rPh>
    <phoneticPr fontId="3"/>
  </si>
  <si>
    <t>　　（ア）料金収入</t>
    <rPh sb="5" eb="7">
      <t>リョウキン</t>
    </rPh>
    <rPh sb="7" eb="9">
      <t>シュウニュウ</t>
    </rPh>
    <phoneticPr fontId="3"/>
  </si>
  <si>
    <t>　　ア．営業収益　　　　　　　　　　（B)</t>
    <rPh sb="4" eb="6">
      <t>エイギョウ</t>
    </rPh>
    <rPh sb="6" eb="8">
      <t>シュウエキ</t>
    </rPh>
    <phoneticPr fontId="3"/>
  </si>
  <si>
    <t>（１）総　収　益　　　　　(B)+(C)　　(A)</t>
    <rPh sb="3" eb="8">
      <t>ソウシュウエキ</t>
    </rPh>
    <phoneticPr fontId="3"/>
  </si>
  <si>
    <t>収　　益　　的　　収　　支</t>
    <rPh sb="0" eb="1">
      <t>オサム</t>
    </rPh>
    <rPh sb="3" eb="4">
      <t>エキ</t>
    </rPh>
    <rPh sb="6" eb="7">
      <t>マト</t>
    </rPh>
    <rPh sb="9" eb="10">
      <t>オサム</t>
    </rPh>
    <rPh sb="12" eb="13">
      <t>ササ</t>
    </rPh>
    <phoneticPr fontId="3"/>
  </si>
  <si>
    <t>その２　決算概況</t>
    <rPh sb="4" eb="6">
      <t>ケッサン</t>
    </rPh>
    <rPh sb="6" eb="8">
      <t>ガイキョウ</t>
    </rPh>
    <phoneticPr fontId="3"/>
  </si>
  <si>
    <t>080</t>
    <phoneticPr fontId="3"/>
  </si>
  <si>
    <t>02</t>
    <phoneticPr fontId="3"/>
  </si>
  <si>
    <t>その他 （円)(税込み)</t>
    <rPh sb="2" eb="3">
      <t>タ</t>
    </rPh>
    <rPh sb="5" eb="6">
      <t>エン</t>
    </rPh>
    <phoneticPr fontId="3"/>
  </si>
  <si>
    <t xml:space="preserve"> 仔牛    （円)(税込み)　　　</t>
    <rPh sb="1" eb="3">
      <t>コウシ</t>
    </rPh>
    <rPh sb="8" eb="9">
      <t>エン</t>
    </rPh>
    <phoneticPr fontId="3"/>
  </si>
  <si>
    <t xml:space="preserve"> 豚    （円)(税込み)</t>
    <rPh sb="1" eb="2">
      <t>ブタ</t>
    </rPh>
    <rPh sb="7" eb="8">
      <t>エン</t>
    </rPh>
    <phoneticPr fontId="3"/>
  </si>
  <si>
    <t xml:space="preserve"> 馬　　（円)(税込み)　　　</t>
    <rPh sb="1" eb="2">
      <t>ウマ</t>
    </rPh>
    <rPh sb="5" eb="6">
      <t>エン</t>
    </rPh>
    <phoneticPr fontId="3"/>
  </si>
  <si>
    <t xml:space="preserve"> 牛　　（円)(税込み）</t>
    <rPh sb="1" eb="2">
      <t>ウシ</t>
    </rPh>
    <rPh sb="5" eb="6">
      <t>エン</t>
    </rPh>
    <rPh sb="8" eb="10">
      <t>ゼイコ</t>
    </rPh>
    <phoneticPr fontId="3"/>
  </si>
  <si>
    <t>冷蔵室使用料</t>
    <rPh sb="0" eb="3">
      <t>レイゾウシツ</t>
    </rPh>
    <rPh sb="3" eb="6">
      <t>シヨウリョウ</t>
    </rPh>
    <phoneticPr fontId="3"/>
  </si>
  <si>
    <t>と殺解体料</t>
    <rPh sb="1" eb="2">
      <t>サツ</t>
    </rPh>
    <rPh sb="2" eb="4">
      <t>カイタイ</t>
    </rPh>
    <rPh sb="4" eb="5">
      <t>リョウ</t>
    </rPh>
    <phoneticPr fontId="3"/>
  </si>
  <si>
    <t>と畜場使用料</t>
    <rPh sb="1" eb="2">
      <t>チク</t>
    </rPh>
    <rPh sb="2" eb="3">
      <t>ジョウ</t>
    </rPh>
    <rPh sb="3" eb="6">
      <t>シヨウリョウ</t>
    </rPh>
    <phoneticPr fontId="3"/>
  </si>
  <si>
    <t>料金（一頭当たり）</t>
    <rPh sb="0" eb="2">
      <t>リョウキン</t>
    </rPh>
    <rPh sb="3" eb="5">
      <t>イットウ</t>
    </rPh>
    <rPh sb="5" eb="6">
      <t>ア</t>
    </rPh>
    <phoneticPr fontId="3"/>
  </si>
  <si>
    <t>１日平均処理数（頭）</t>
    <rPh sb="1" eb="2">
      <t>ニチ</t>
    </rPh>
    <rPh sb="2" eb="4">
      <t>ヘイキン</t>
    </rPh>
    <rPh sb="4" eb="6">
      <t>ショリ</t>
    </rPh>
    <rPh sb="6" eb="7">
      <t>スウ</t>
    </rPh>
    <rPh sb="8" eb="9">
      <t>アタマ</t>
    </rPh>
    <phoneticPr fontId="3"/>
  </si>
  <si>
    <t xml:space="preserve"> 計    （頭）</t>
    <rPh sb="1" eb="2">
      <t>ケイ</t>
    </rPh>
    <rPh sb="7" eb="8">
      <t>アタマ</t>
    </rPh>
    <phoneticPr fontId="3"/>
  </si>
  <si>
    <t>その他 （頭)</t>
    <rPh sb="2" eb="3">
      <t>タ</t>
    </rPh>
    <rPh sb="5" eb="6">
      <t>トウ</t>
    </rPh>
    <phoneticPr fontId="3"/>
  </si>
  <si>
    <t xml:space="preserve"> 仔牛    （頭)　　　</t>
    <rPh sb="1" eb="3">
      <t>コウシ</t>
    </rPh>
    <rPh sb="8" eb="9">
      <t>トウ</t>
    </rPh>
    <phoneticPr fontId="3"/>
  </si>
  <si>
    <t xml:space="preserve"> 豚    （頭)</t>
    <rPh sb="1" eb="2">
      <t>ブタ</t>
    </rPh>
    <rPh sb="7" eb="8">
      <t>トウ</t>
    </rPh>
    <phoneticPr fontId="3"/>
  </si>
  <si>
    <t xml:space="preserve"> 馬　　（頭)　　　</t>
    <rPh sb="1" eb="2">
      <t>ウマ</t>
    </rPh>
    <rPh sb="5" eb="6">
      <t>トウ</t>
    </rPh>
    <phoneticPr fontId="3"/>
  </si>
  <si>
    <t xml:space="preserve"> 牛　　（頭)</t>
    <rPh sb="1" eb="2">
      <t>ウシ</t>
    </rPh>
    <rPh sb="5" eb="6">
      <t>トウ</t>
    </rPh>
    <phoneticPr fontId="3"/>
  </si>
  <si>
    <t>年間処理実績</t>
    <rPh sb="0" eb="2">
      <t>ネンカン</t>
    </rPh>
    <rPh sb="2" eb="4">
      <t>ショリ</t>
    </rPh>
    <rPh sb="4" eb="6">
      <t>ジッセキ</t>
    </rPh>
    <phoneticPr fontId="3"/>
  </si>
  <si>
    <r>
      <t>施設面積（ｍ</t>
    </r>
    <r>
      <rPr>
        <vertAlign val="superscript"/>
        <sz val="12"/>
        <rFont val="ＭＳ Ｐ明朝"/>
        <family val="1"/>
        <charset val="128"/>
      </rPr>
      <t>２</t>
    </r>
    <r>
      <rPr>
        <sz val="12"/>
        <rFont val="ＭＳ Ｐ明朝"/>
        <family val="1"/>
        <charset val="128"/>
      </rPr>
      <t>）</t>
    </r>
    <rPh sb="0" eb="2">
      <t>シセツ</t>
    </rPh>
    <rPh sb="2" eb="4">
      <t>メンセキ</t>
    </rPh>
    <phoneticPr fontId="3"/>
  </si>
  <si>
    <t>事業規模</t>
    <rPh sb="0" eb="2">
      <t>ジギョウ</t>
    </rPh>
    <rPh sb="2" eb="4">
      <t>キボ</t>
    </rPh>
    <phoneticPr fontId="3"/>
  </si>
  <si>
    <t>前年度からの繰越金　　　　　　　　 　(N)</t>
    <rPh sb="0" eb="3">
      <t>ゼンネンド</t>
    </rPh>
    <rPh sb="6" eb="9">
      <t>クリコシキン</t>
    </rPh>
    <phoneticPr fontId="3"/>
  </si>
  <si>
    <t>府補助金</t>
    <rPh sb="0" eb="1">
      <t>トドウフケン</t>
    </rPh>
    <rPh sb="1" eb="4">
      <t>ホジョキン</t>
    </rPh>
    <phoneticPr fontId="3"/>
  </si>
  <si>
    <t>建設改良費の内訳</t>
    <rPh sb="0" eb="2">
      <t>ケンセツ</t>
    </rPh>
    <rPh sb="2" eb="4">
      <t>カイリョウ</t>
    </rPh>
    <rPh sb="4" eb="5">
      <t>ヒ</t>
    </rPh>
    <rPh sb="6" eb="8">
      <t>ウチワケ</t>
    </rPh>
    <phoneticPr fontId="3"/>
  </si>
  <si>
    <t>　　キ．府補助金</t>
    <rPh sb="4" eb="5">
      <t>トドウフケン</t>
    </rPh>
    <rPh sb="5" eb="8">
      <t>ホジョキン</t>
    </rPh>
    <phoneticPr fontId="3"/>
  </si>
  <si>
    <t>　　（エ）その他</t>
    <rPh sb="7" eb="8">
      <t>タ</t>
    </rPh>
    <phoneticPr fontId="3"/>
  </si>
  <si>
    <t>　　（ウ）他会計繰入金</t>
    <rPh sb="5" eb="6">
      <t>タ</t>
    </rPh>
    <rPh sb="6" eb="8">
      <t>カイケイ</t>
    </rPh>
    <rPh sb="8" eb="11">
      <t>クリイレキン</t>
    </rPh>
    <phoneticPr fontId="3"/>
  </si>
  <si>
    <t>　　（イ）府補助金</t>
    <rPh sb="5" eb="6">
      <t>トドウフケン</t>
    </rPh>
    <rPh sb="6" eb="9">
      <t>ホジョキン</t>
    </rPh>
    <phoneticPr fontId="3"/>
  </si>
  <si>
    <t>100</t>
    <phoneticPr fontId="3"/>
  </si>
  <si>
    <t>事業開始年月日 (2140506→T14.5.6)</t>
    <rPh sb="0" eb="2">
      <t>ジギョウ</t>
    </rPh>
    <rPh sb="2" eb="4">
      <t>カイシ</t>
    </rPh>
    <rPh sb="4" eb="7">
      <t>ネンガッピ</t>
    </rPh>
    <phoneticPr fontId="3"/>
  </si>
  <si>
    <t>02</t>
    <phoneticPr fontId="3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</si>
  <si>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3"/>
  </si>
  <si>
    <t>他会計繰入金</t>
    <rPh sb="0" eb="3">
      <t>タカイケイ</t>
    </rPh>
    <rPh sb="3" eb="6">
      <t>クリイレキン</t>
    </rPh>
    <phoneticPr fontId="3"/>
  </si>
  <si>
    <t>周辺の地価(主たる用途)(円／㎡)</t>
    <rPh sb="0" eb="2">
      <t>シュウヘン</t>
    </rPh>
    <rPh sb="3" eb="5">
      <t>チカ</t>
    </rPh>
    <rPh sb="6" eb="7">
      <t>シュ</t>
    </rPh>
    <rPh sb="9" eb="11">
      <t>ヨウト</t>
    </rPh>
    <rPh sb="13" eb="14">
      <t>エン</t>
    </rPh>
    <phoneticPr fontId="3"/>
  </si>
  <si>
    <t>予納金等納付累計額（千円）</t>
    <rPh sb="0" eb="2">
      <t>ヨノウ</t>
    </rPh>
    <rPh sb="2" eb="3">
      <t>キン</t>
    </rPh>
    <rPh sb="3" eb="4">
      <t>トウ</t>
    </rPh>
    <rPh sb="4" eb="6">
      <t>ノウフ</t>
    </rPh>
    <rPh sb="6" eb="9">
      <t>ルイケイガク</t>
    </rPh>
    <rPh sb="10" eb="12">
      <t>センエン</t>
    </rPh>
    <phoneticPr fontId="3"/>
  </si>
  <si>
    <t>分納代金未収金残高（千円）</t>
    <rPh sb="0" eb="2">
      <t>ブンノウ</t>
    </rPh>
    <rPh sb="2" eb="4">
      <t>ダイキン</t>
    </rPh>
    <rPh sb="4" eb="7">
      <t>ミシュウキン</t>
    </rPh>
    <rPh sb="7" eb="9">
      <t>ザンダカ</t>
    </rPh>
    <rPh sb="10" eb="12">
      <t>センエン</t>
    </rPh>
    <phoneticPr fontId="3"/>
  </si>
  <si>
    <t>他会計繰入金累計額（千円）</t>
    <rPh sb="0" eb="3">
      <t>タカイケイ</t>
    </rPh>
    <rPh sb="3" eb="6">
      <t>クリイレキン</t>
    </rPh>
    <rPh sb="6" eb="9">
      <t>ルイケイガク</t>
    </rPh>
    <rPh sb="10" eb="12">
      <t>センエン</t>
    </rPh>
    <phoneticPr fontId="3"/>
  </si>
  <si>
    <t>他会計借入金残高（千円）</t>
    <rPh sb="0" eb="3">
      <t>タカイケイ</t>
    </rPh>
    <rPh sb="3" eb="6">
      <t>カリイレキン</t>
    </rPh>
    <rPh sb="6" eb="8">
      <t>ザンダカ</t>
    </rPh>
    <rPh sb="9" eb="11">
      <t>センエン</t>
    </rPh>
    <phoneticPr fontId="3"/>
  </si>
  <si>
    <t>地方債残高（千円）</t>
    <rPh sb="0" eb="3">
      <t>チホウサイ</t>
    </rPh>
    <rPh sb="3" eb="5">
      <t>ザンダカ</t>
    </rPh>
    <rPh sb="6" eb="8">
      <t>センエン</t>
    </rPh>
    <phoneticPr fontId="3"/>
  </si>
  <si>
    <t>未売却分（㎡）</t>
    <rPh sb="0" eb="1">
      <t>ミ</t>
    </rPh>
    <rPh sb="1" eb="4">
      <t>バイキャクブン</t>
    </rPh>
    <phoneticPr fontId="3"/>
  </si>
  <si>
    <t>売却済分（㎡）</t>
    <rPh sb="0" eb="2">
      <t>バイキャク</t>
    </rPh>
    <rPh sb="2" eb="3">
      <t>ス</t>
    </rPh>
    <rPh sb="3" eb="4">
      <t>ブン</t>
    </rPh>
    <phoneticPr fontId="3"/>
  </si>
  <si>
    <t>非売却分（㎡）</t>
    <rPh sb="0" eb="1">
      <t>ヒ</t>
    </rPh>
    <rPh sb="1" eb="4">
      <t>バイキャクブン</t>
    </rPh>
    <phoneticPr fontId="3"/>
  </si>
  <si>
    <t>完成地の内訳</t>
    <rPh sb="0" eb="3">
      <t>カンセイチ</t>
    </rPh>
    <rPh sb="4" eb="6">
      <t>ウチワケ</t>
    </rPh>
    <phoneticPr fontId="3"/>
  </si>
  <si>
    <t>分納</t>
    <rPh sb="0" eb="2">
      <t>ブンノウ</t>
    </rPh>
    <phoneticPr fontId="3"/>
  </si>
  <si>
    <t>即納</t>
    <rPh sb="0" eb="2">
      <t>ソクノウ</t>
    </rPh>
    <phoneticPr fontId="3"/>
  </si>
  <si>
    <t>予納</t>
    <rPh sb="0" eb="1">
      <t>ヨボウ</t>
    </rPh>
    <rPh sb="1" eb="2">
      <t>ノウ</t>
    </rPh>
    <phoneticPr fontId="3"/>
  </si>
  <si>
    <t>代金収納方法</t>
    <rPh sb="0" eb="2">
      <t>ダイキン</t>
    </rPh>
    <rPh sb="2" eb="4">
      <t>シュウノウ</t>
    </rPh>
    <rPh sb="4" eb="6">
      <t>ホウホウ</t>
    </rPh>
    <phoneticPr fontId="3"/>
  </si>
  <si>
    <t>㎡当たり売却単価（円）</t>
    <rPh sb="1" eb="2">
      <t>ア</t>
    </rPh>
    <rPh sb="4" eb="6">
      <t>バイキャク</t>
    </rPh>
    <rPh sb="6" eb="8">
      <t>タンカ</t>
    </rPh>
    <rPh sb="9" eb="10">
      <t>エン</t>
    </rPh>
    <phoneticPr fontId="3"/>
  </si>
  <si>
    <t>売却代金（千円）</t>
    <rPh sb="0" eb="2">
      <t>バイキャク</t>
    </rPh>
    <rPh sb="2" eb="4">
      <t>ダイキン</t>
    </rPh>
    <rPh sb="5" eb="7">
      <t>センエン</t>
    </rPh>
    <phoneticPr fontId="3"/>
  </si>
  <si>
    <t>売却面積（㎡）</t>
    <rPh sb="0" eb="2">
      <t>バイキャク</t>
    </rPh>
    <rPh sb="2" eb="4">
      <t>メンセキ</t>
    </rPh>
    <phoneticPr fontId="3"/>
  </si>
  <si>
    <t>当年度状況</t>
    <rPh sb="0" eb="3">
      <t>トウネンド</t>
    </rPh>
    <rPh sb="3" eb="5">
      <t>ジョウキョウ</t>
    </rPh>
    <phoneticPr fontId="3"/>
  </si>
  <si>
    <t>未売却分事業費（千円）</t>
    <rPh sb="0" eb="1">
      <t>ミ</t>
    </rPh>
    <rPh sb="1" eb="4">
      <t>バイキャクブン</t>
    </rPh>
    <rPh sb="4" eb="7">
      <t>ジギョウヒ</t>
    </rPh>
    <rPh sb="8" eb="10">
      <t>センエン</t>
    </rPh>
    <phoneticPr fontId="3"/>
  </si>
  <si>
    <t>当年度までの累計事業費（千円）</t>
    <rPh sb="0" eb="3">
      <t>トウネンド</t>
    </rPh>
    <rPh sb="6" eb="8">
      <t>ルイケイ</t>
    </rPh>
    <rPh sb="8" eb="11">
      <t>ジギョウヒ</t>
    </rPh>
    <rPh sb="12" eb="14">
      <t>センエン</t>
    </rPh>
    <phoneticPr fontId="3"/>
  </si>
  <si>
    <t>事業費（千円）</t>
    <rPh sb="0" eb="3">
      <t>ジギョウヒ</t>
    </rPh>
    <rPh sb="4" eb="6">
      <t>センエン</t>
    </rPh>
    <phoneticPr fontId="3"/>
  </si>
  <si>
    <t>うち当年度完成分</t>
    <rPh sb="2" eb="5">
      <t>トウネンド</t>
    </rPh>
    <rPh sb="5" eb="7">
      <t>カンセイ</t>
    </rPh>
    <rPh sb="7" eb="8">
      <t>ブン</t>
    </rPh>
    <phoneticPr fontId="3"/>
  </si>
  <si>
    <t>完成分</t>
    <rPh sb="0" eb="2">
      <t>カンセイ</t>
    </rPh>
    <rPh sb="2" eb="3">
      <t>ブン</t>
    </rPh>
    <phoneticPr fontId="3"/>
  </si>
  <si>
    <t>㎡当たり売却予定単価（円）</t>
    <rPh sb="1" eb="2">
      <t>ア</t>
    </rPh>
    <rPh sb="4" eb="6">
      <t>バイキャク</t>
    </rPh>
    <rPh sb="6" eb="8">
      <t>ヨテイ</t>
    </rPh>
    <rPh sb="8" eb="10">
      <t>タンカ</t>
    </rPh>
    <rPh sb="11" eb="12">
      <t>エン</t>
    </rPh>
    <phoneticPr fontId="3"/>
  </si>
  <si>
    <t>売却予定面積（㎡）</t>
    <rPh sb="0" eb="2">
      <t>バイキャク</t>
    </rPh>
    <rPh sb="2" eb="4">
      <t>ヨテイ</t>
    </rPh>
    <rPh sb="4" eb="6">
      <t>メンセキ</t>
    </rPh>
    <phoneticPr fontId="3"/>
  </si>
  <si>
    <t>㎡当たり造成予定単価（円）</t>
    <rPh sb="1" eb="2">
      <t>ア</t>
    </rPh>
    <rPh sb="4" eb="6">
      <t>ゾウセイ</t>
    </rPh>
    <rPh sb="6" eb="8">
      <t>ヨテイ</t>
    </rPh>
    <rPh sb="8" eb="10">
      <t>タンカ</t>
    </rPh>
    <rPh sb="11" eb="12">
      <t>エン</t>
    </rPh>
    <phoneticPr fontId="3"/>
  </si>
  <si>
    <t>総面積（㎡）</t>
    <rPh sb="0" eb="3">
      <t>ソウメンセキ</t>
    </rPh>
    <phoneticPr fontId="3"/>
  </si>
  <si>
    <t>総事業費（千円）</t>
    <rPh sb="0" eb="1">
      <t>ソウ</t>
    </rPh>
    <rPh sb="1" eb="4">
      <t>ジギョウヒ</t>
    </rPh>
    <rPh sb="5" eb="7">
      <t>センエン</t>
    </rPh>
    <phoneticPr fontId="3"/>
  </si>
  <si>
    <t>土地造成状況</t>
    <rPh sb="0" eb="2">
      <t>トチ</t>
    </rPh>
    <rPh sb="2" eb="4">
      <t>ゾウセイ</t>
    </rPh>
    <rPh sb="4" eb="6">
      <t>ジョウキョウ</t>
    </rPh>
    <phoneticPr fontId="3"/>
  </si>
  <si>
    <t>造成地区の建設着手年月日</t>
    <rPh sb="0" eb="2">
      <t>ゾウセイ</t>
    </rPh>
    <rPh sb="2" eb="4">
      <t>チク</t>
    </rPh>
    <rPh sb="5" eb="7">
      <t>ケンセツ</t>
    </rPh>
    <rPh sb="7" eb="9">
      <t>チャクシュ</t>
    </rPh>
    <rPh sb="9" eb="12">
      <t>ネンガッピ</t>
    </rPh>
    <phoneticPr fontId="3"/>
  </si>
  <si>
    <t>宮津市</t>
    <rPh sb="0" eb="3">
      <t>ミヤヅシ</t>
    </rPh>
    <phoneticPr fontId="3"/>
  </si>
  <si>
    <t>その２　施設・業務概況（付表）</t>
    <rPh sb="4" eb="6">
      <t>シセツ</t>
    </rPh>
    <rPh sb="7" eb="9">
      <t>ギョウム</t>
    </rPh>
    <rPh sb="9" eb="11">
      <t>ガイキョウ</t>
    </rPh>
    <rPh sb="12" eb="14">
      <t>フヒョウ</t>
    </rPh>
    <phoneticPr fontId="3"/>
  </si>
  <si>
    <t>職員数
（人）</t>
    <rPh sb="0" eb="3">
      <t>ショクインスウ</t>
    </rPh>
    <rPh sb="5" eb="6">
      <t>ニン</t>
    </rPh>
    <phoneticPr fontId="3"/>
  </si>
  <si>
    <t>売却済分（㎡）</t>
    <rPh sb="0" eb="2">
      <t>バイキャク</t>
    </rPh>
    <rPh sb="2" eb="3">
      <t>ズ</t>
    </rPh>
    <rPh sb="3" eb="4">
      <t>ブン</t>
    </rPh>
    <phoneticPr fontId="3"/>
  </si>
  <si>
    <t>非売却分（㎡）</t>
    <rPh sb="0" eb="1">
      <t>ヒ</t>
    </rPh>
    <rPh sb="1" eb="3">
      <t>バイキャク</t>
    </rPh>
    <rPh sb="3" eb="4">
      <t>ブン</t>
    </rPh>
    <phoneticPr fontId="3"/>
  </si>
  <si>
    <t>完成地の内訳</t>
    <rPh sb="0" eb="2">
      <t>カンセイ</t>
    </rPh>
    <rPh sb="2" eb="3">
      <t>チ</t>
    </rPh>
    <rPh sb="4" eb="6">
      <t>ウチワケ</t>
    </rPh>
    <phoneticPr fontId="3"/>
  </si>
  <si>
    <t>予納</t>
    <rPh sb="0" eb="2">
      <t>ヨノウ</t>
    </rPh>
    <phoneticPr fontId="3"/>
  </si>
  <si>
    <t>翌年度以降分</t>
    <rPh sb="0" eb="3">
      <t>ヨクネンド</t>
    </rPh>
    <rPh sb="3" eb="6">
      <t>イコウブン</t>
    </rPh>
    <phoneticPr fontId="3"/>
  </si>
  <si>
    <t>その３　決算概況</t>
    <rPh sb="4" eb="6">
      <t>ケッサン</t>
    </rPh>
    <rPh sb="6" eb="8">
      <t>ガイキョウ</t>
    </rPh>
    <phoneticPr fontId="3"/>
  </si>
  <si>
    <t>事務費</t>
  </si>
  <si>
    <t>その他</t>
  </si>
  <si>
    <t>(ウ)</t>
  </si>
  <si>
    <t>用地及び補償費</t>
    <phoneticPr fontId="3"/>
  </si>
  <si>
    <t>(イ)</t>
  </si>
  <si>
    <t>工費</t>
    <rPh sb="0" eb="2">
      <t>コウヒ</t>
    </rPh>
    <phoneticPr fontId="3"/>
  </si>
  <si>
    <t>(ア)</t>
  </si>
  <si>
    <t>工
事
費</t>
    <phoneticPr fontId="3"/>
  </si>
  <si>
    <t>合併施行の状況</t>
    <rPh sb="0" eb="2">
      <t>ガッペイ</t>
    </rPh>
    <rPh sb="2" eb="4">
      <t>セコウ</t>
    </rPh>
    <rPh sb="5" eb="7">
      <t>ジョウキョウ</t>
    </rPh>
    <phoneticPr fontId="3"/>
  </si>
  <si>
    <t>　　計</t>
    <phoneticPr fontId="3"/>
  </si>
  <si>
    <t>資本勘定所属職員</t>
  </si>
  <si>
    <t>損益勘定所属職員</t>
  </si>
  <si>
    <t>委託料(千円)</t>
  </si>
  <si>
    <t>4.　その他</t>
    <phoneticPr fontId="3"/>
  </si>
  <si>
    <t>3.　他の地方公共団体</t>
    <phoneticPr fontId="3"/>
  </si>
  <si>
    <t>2.　その他公社</t>
    <phoneticPr fontId="3"/>
  </si>
  <si>
    <t>1.　駐車場公社</t>
    <phoneticPr fontId="3"/>
  </si>
  <si>
    <t>委託先</t>
    <rPh sb="0" eb="3">
      <t>イタクサキ</t>
    </rPh>
    <phoneticPr fontId="3"/>
  </si>
  <si>
    <t>委託年月日</t>
    <rPh sb="0" eb="2">
      <t>イタク</t>
    </rPh>
    <rPh sb="2" eb="5">
      <t>ネンガッピ</t>
    </rPh>
    <phoneticPr fontId="3"/>
  </si>
  <si>
    <t>料金の徴収委託の状況</t>
    <rPh sb="0" eb="2">
      <t>リョウキン</t>
    </rPh>
    <rPh sb="3" eb="5">
      <t>チョウシュウ</t>
    </rPh>
    <rPh sb="5" eb="7">
      <t>イタク</t>
    </rPh>
    <rPh sb="8" eb="10">
      <t>ジョウキョウ</t>
    </rPh>
    <phoneticPr fontId="3"/>
  </si>
  <si>
    <t>供用開始以降
累    計(千台)</t>
    <phoneticPr fontId="3"/>
  </si>
  <si>
    <t>イ</t>
  </si>
  <si>
    <t>一日平均(台)</t>
  </si>
  <si>
    <t>ア</t>
  </si>
  <si>
    <t>駐　車
台　数</t>
    <phoneticPr fontId="3"/>
  </si>
  <si>
    <t>収支差(ア－イ)</t>
    <phoneticPr fontId="3"/>
  </si>
  <si>
    <t>ウ</t>
  </si>
  <si>
    <t>職員給与費</t>
  </si>
  <si>
    <t>うち</t>
  </si>
  <si>
    <t>イ　支出</t>
    <rPh sb="2" eb="4">
      <t>シシュツ</t>
    </rPh>
    <phoneticPr fontId="3"/>
  </si>
  <si>
    <t>ア　収入</t>
    <rPh sb="2" eb="4">
      <t>シュウニュウ</t>
    </rPh>
    <phoneticPr fontId="3"/>
  </si>
  <si>
    <t>供用開
始以降
累　計
(千円)</t>
    <phoneticPr fontId="3"/>
  </si>
  <si>
    <t>当年度
(千円)</t>
    <phoneticPr fontId="3"/>
  </si>
  <si>
    <t>実　　　績</t>
    <rPh sb="0" eb="5">
      <t>ジッセキ</t>
    </rPh>
    <phoneticPr fontId="3"/>
  </si>
  <si>
    <t>供用開始以降
累   計（千台）</t>
    <rPh sb="7" eb="12">
      <t>ルイケイ</t>
    </rPh>
    <rPh sb="13" eb="14">
      <t>セン</t>
    </rPh>
    <rPh sb="14" eb="15">
      <t>ダイ</t>
    </rPh>
    <phoneticPr fontId="3"/>
  </si>
  <si>
    <t>当年度
（千円）</t>
    <rPh sb="0" eb="3">
      <t>トウネンド</t>
    </rPh>
    <rPh sb="5" eb="7">
      <t>センエン</t>
    </rPh>
    <phoneticPr fontId="3"/>
  </si>
  <si>
    <t>事業計画上の数値</t>
  </si>
  <si>
    <t>夜間</t>
    <rPh sb="0" eb="2">
      <t>ヤカン</t>
    </rPh>
    <phoneticPr fontId="3"/>
  </si>
  <si>
    <t>昼間</t>
    <rPh sb="0" eb="2">
      <t>ヒルマ</t>
    </rPh>
    <phoneticPr fontId="3"/>
  </si>
  <si>
    <t>料金（円）</t>
    <rPh sb="0" eb="2">
      <t>リョウキン</t>
    </rPh>
    <rPh sb="3" eb="4">
      <t>エン</t>
    </rPh>
    <phoneticPr fontId="3"/>
  </si>
  <si>
    <t>竣工</t>
    <rPh sb="0" eb="2">
      <t>シュンコウ</t>
    </rPh>
    <phoneticPr fontId="3"/>
  </si>
  <si>
    <t>着工</t>
    <rPh sb="0" eb="2">
      <t>チャッコウ</t>
    </rPh>
    <phoneticPr fontId="3"/>
  </si>
  <si>
    <t>都市計画事業認可</t>
    <rPh sb="0" eb="2">
      <t>トシ</t>
    </rPh>
    <rPh sb="2" eb="4">
      <t>ケイカク</t>
    </rPh>
    <rPh sb="4" eb="6">
      <t>ジギョウ</t>
    </rPh>
    <rPh sb="6" eb="8">
      <t>ニンカ</t>
    </rPh>
    <phoneticPr fontId="3"/>
  </si>
  <si>
    <t>都市計画決定</t>
    <rPh sb="0" eb="2">
      <t>トシ</t>
    </rPh>
    <rPh sb="2" eb="4">
      <t>ケイカク</t>
    </rPh>
    <rPh sb="4" eb="6">
      <t>ケッテイ</t>
    </rPh>
    <phoneticPr fontId="3"/>
  </si>
  <si>
    <t>許認可等年月日</t>
    <rPh sb="0" eb="3">
      <t>キョニンカ</t>
    </rPh>
    <rPh sb="3" eb="4">
      <t>トウ</t>
    </rPh>
    <rPh sb="4" eb="7">
      <t>ネンガッピ</t>
    </rPh>
    <phoneticPr fontId="3"/>
  </si>
  <si>
    <t>料金の徴収期間(年)</t>
  </si>
  <si>
    <t>縁故資金</t>
    <rPh sb="0" eb="2">
      <t>エンコ</t>
    </rPh>
    <rPh sb="2" eb="4">
      <t>シキン</t>
    </rPh>
    <phoneticPr fontId="3"/>
  </si>
  <si>
    <t>無利子貸付金</t>
    <rPh sb="0" eb="3">
      <t>ムリシ</t>
    </rPh>
    <rPh sb="3" eb="6">
      <t>カシツケキン</t>
    </rPh>
    <phoneticPr fontId="3"/>
  </si>
  <si>
    <t>財源内訳（千円）</t>
    <rPh sb="0" eb="2">
      <t>ザイゲン</t>
    </rPh>
    <rPh sb="2" eb="4">
      <t>ウチワケ</t>
    </rPh>
    <rPh sb="5" eb="7">
      <t>センエン</t>
    </rPh>
    <phoneticPr fontId="3"/>
  </si>
  <si>
    <t>事務費</t>
    <rPh sb="0" eb="3">
      <t>ジムヒ</t>
    </rPh>
    <phoneticPr fontId="3"/>
  </si>
  <si>
    <t>用地及び補償費</t>
    <rPh sb="0" eb="2">
      <t>ヨウチ</t>
    </rPh>
    <rPh sb="2" eb="3">
      <t>オヨ</t>
    </rPh>
    <rPh sb="4" eb="7">
      <t>ホショウヒ</t>
    </rPh>
    <phoneticPr fontId="3"/>
  </si>
  <si>
    <t>工事費</t>
    <rPh sb="0" eb="3">
      <t>コウジヒ</t>
    </rPh>
    <phoneticPr fontId="3"/>
  </si>
  <si>
    <t>総事業費</t>
    <rPh sb="0" eb="1">
      <t>ソウ</t>
    </rPh>
    <rPh sb="1" eb="4">
      <t>ジギョウヒ</t>
    </rPh>
    <phoneticPr fontId="3"/>
  </si>
  <si>
    <t xml:space="preserve"> 終      了</t>
    <phoneticPr fontId="3"/>
  </si>
  <si>
    <t xml:space="preserve"> 開      始</t>
    <phoneticPr fontId="3"/>
  </si>
  <si>
    <r>
      <t xml:space="preserve">営業時間
</t>
    </r>
    <r>
      <rPr>
        <sz val="9"/>
        <rFont val="ＭＳ Ｐ明朝"/>
        <family val="1"/>
        <charset val="128"/>
      </rPr>
      <t>（24時間表記）</t>
    </r>
    <rPh sb="0" eb="2">
      <t>エイギョウ</t>
    </rPh>
    <rPh sb="2" eb="4">
      <t>ジカン</t>
    </rPh>
    <rPh sb="8" eb="10">
      <t>ジカン</t>
    </rPh>
    <rPh sb="10" eb="12">
      <t>ヒョウキ</t>
    </rPh>
    <phoneticPr fontId="3"/>
  </si>
  <si>
    <t>階層（階）</t>
    <rPh sb="0" eb="2">
      <t>カイソウ</t>
    </rPh>
    <rPh sb="3" eb="4">
      <t>カイ</t>
    </rPh>
    <phoneticPr fontId="3"/>
  </si>
  <si>
    <t>○</t>
    <phoneticPr fontId="3"/>
  </si>
  <si>
    <t>構造</t>
    <rPh sb="0" eb="2">
      <t>コウゾウ</t>
    </rPh>
    <phoneticPr fontId="3"/>
  </si>
  <si>
    <t>施　　設</t>
    <rPh sb="0" eb="4">
      <t>シセツ</t>
    </rPh>
    <phoneticPr fontId="3"/>
  </si>
  <si>
    <t>供用開始年月日</t>
    <phoneticPr fontId="3"/>
  </si>
  <si>
    <t xml:space="preserve">八幡市営
駐車場                                              </t>
    <phoneticPr fontId="3"/>
  </si>
  <si>
    <t>長岡京市営
長岡京駅西
駐車場</t>
    <rPh sb="0" eb="4">
      <t>ナガオカキョウシ</t>
    </rPh>
    <rPh sb="4" eb="5">
      <t>エイ</t>
    </rPh>
    <rPh sb="6" eb="9">
      <t>ナガオカキョウ</t>
    </rPh>
    <rPh sb="9" eb="10">
      <t>エキ</t>
    </rPh>
    <rPh sb="10" eb="11">
      <t>ニシ</t>
    </rPh>
    <rPh sb="12" eb="15">
      <t>チュウシャジョウ</t>
    </rPh>
    <phoneticPr fontId="3"/>
  </si>
  <si>
    <t xml:space="preserve">綾部市営
綾部駅北
駐車場                                      </t>
    <phoneticPr fontId="3"/>
  </si>
  <si>
    <t xml:space="preserve">綾部市営
綾部駅南
駐車場                                      </t>
    <phoneticPr fontId="3"/>
  </si>
  <si>
    <t xml:space="preserve">綾部市営
天神町
駐車場                                        </t>
    <phoneticPr fontId="3"/>
  </si>
  <si>
    <t>南田辺
駐車場</t>
    <phoneticPr fontId="3"/>
  </si>
  <si>
    <t>七条海岸
駐車場</t>
    <phoneticPr fontId="3"/>
  </si>
  <si>
    <t>東舞鶴駅
駐車場</t>
    <phoneticPr fontId="3"/>
  </si>
  <si>
    <t>西舞鶴駅
駐車場</t>
    <phoneticPr fontId="3"/>
  </si>
  <si>
    <t>駐車場名</t>
    <rPh sb="0" eb="3">
      <t>チュウシャジョウ</t>
    </rPh>
    <rPh sb="3" eb="4">
      <t>メイ</t>
    </rPh>
    <phoneticPr fontId="3"/>
  </si>
  <si>
    <t>長岡京市</t>
    <rPh sb="0" eb="4">
      <t>ナガオカキョウシ</t>
    </rPh>
    <phoneticPr fontId="3"/>
  </si>
  <si>
    <t>前年度からの繰越金　　　 　　　　　　 　(N)</t>
    <rPh sb="0" eb="3">
      <t>ゼンネンド</t>
    </rPh>
    <rPh sb="6" eb="9">
      <t>クリコシキン</t>
    </rPh>
    <phoneticPr fontId="3"/>
  </si>
  <si>
    <t>（３）収　益　差　引　　　(H)-(I)　　(K)</t>
    <rPh sb="3" eb="6">
      <t>シュウエキ</t>
    </rPh>
    <rPh sb="7" eb="10">
      <t>サシヒキ</t>
    </rPh>
    <phoneticPr fontId="3"/>
  </si>
  <si>
    <t>うち</t>
    <phoneticPr fontId="3"/>
  </si>
  <si>
    <t>　　ア．営業費用　　　　　　　　　   (E)</t>
    <rPh sb="4" eb="6">
      <t>エイギョウ</t>
    </rPh>
    <rPh sb="6" eb="8">
      <t>ヒヨウ</t>
    </rPh>
    <phoneticPr fontId="3"/>
  </si>
  <si>
    <t>140</t>
    <phoneticPr fontId="3"/>
  </si>
  <si>
    <t>28</t>
    <phoneticPr fontId="3"/>
  </si>
  <si>
    <t>一般会計との合併施行実施の有無 (1有 2無)</t>
    <rPh sb="0" eb="2">
      <t>イッパン</t>
    </rPh>
    <rPh sb="2" eb="4">
      <t>カイケイ</t>
    </rPh>
    <rPh sb="6" eb="8">
      <t>ガッペイ</t>
    </rPh>
    <rPh sb="8" eb="10">
      <t>セコウ</t>
    </rPh>
    <rPh sb="10" eb="12">
      <t>ジッシ</t>
    </rPh>
    <rPh sb="13" eb="15">
      <t>ウム</t>
    </rPh>
    <rPh sb="18" eb="19">
      <t>ア</t>
    </rPh>
    <rPh sb="21" eb="22">
      <t>ナ</t>
    </rPh>
    <phoneticPr fontId="3"/>
  </si>
  <si>
    <t>資本勘定職員数</t>
    <rPh sb="0" eb="2">
      <t>シホン</t>
    </rPh>
    <rPh sb="2" eb="4">
      <t>カンジョウ</t>
    </rPh>
    <rPh sb="4" eb="7">
      <t>ショクインスウ</t>
    </rPh>
    <phoneticPr fontId="3"/>
  </si>
  <si>
    <t>損益勘定職員数</t>
    <rPh sb="0" eb="2">
      <t>ソンエキ</t>
    </rPh>
    <rPh sb="2" eb="4">
      <t>カンジョウ</t>
    </rPh>
    <rPh sb="4" eb="7">
      <t>ショクインスウ</t>
    </rPh>
    <phoneticPr fontId="3"/>
  </si>
  <si>
    <t>職員数</t>
    <rPh sb="0" eb="3">
      <t>ショクインスウ</t>
    </rPh>
    <phoneticPr fontId="3"/>
  </si>
  <si>
    <t>その他職員</t>
    <rPh sb="2" eb="3">
      <t>タ</t>
    </rPh>
    <rPh sb="3" eb="5">
      <t>ショクイン</t>
    </rPh>
    <phoneticPr fontId="3"/>
  </si>
  <si>
    <t>事務職員</t>
    <rPh sb="0" eb="2">
      <t>ジム</t>
    </rPh>
    <rPh sb="2" eb="4">
      <t>ショクイン</t>
    </rPh>
    <phoneticPr fontId="3"/>
  </si>
  <si>
    <t>理学療法士又は作業療法士</t>
    <rPh sb="0" eb="2">
      <t>リガク</t>
    </rPh>
    <rPh sb="2" eb="5">
      <t>リョウホウシ</t>
    </rPh>
    <rPh sb="5" eb="6">
      <t>マタ</t>
    </rPh>
    <rPh sb="7" eb="9">
      <t>サギョウ</t>
    </rPh>
    <rPh sb="9" eb="12">
      <t>リョウホウシ</t>
    </rPh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</si>
  <si>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</si>
  <si>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介護職員</t>
    <rPh sb="0" eb="2">
      <t>カイゴ</t>
    </rPh>
    <rPh sb="2" eb="4">
      <t>ショクイン</t>
    </rPh>
    <phoneticPr fontId="3"/>
  </si>
  <si>
    <t>看護職員</t>
    <rPh sb="0" eb="2">
      <t>カンゴ</t>
    </rPh>
    <rPh sb="2" eb="4">
      <t>ショクイン</t>
    </rPh>
    <phoneticPr fontId="3"/>
  </si>
  <si>
    <t>医師</t>
    <rPh sb="0" eb="2">
      <t>イシ</t>
    </rPh>
    <phoneticPr fontId="3"/>
  </si>
  <si>
    <t>職種別職員数</t>
    <rPh sb="0" eb="3">
      <t>ショクシュベツ</t>
    </rPh>
    <rPh sb="3" eb="6">
      <t>ショクインスウ</t>
    </rPh>
    <phoneticPr fontId="3"/>
  </si>
  <si>
    <t>職　　　員</t>
    <rPh sb="0" eb="5">
      <t>ショクイン</t>
    </rPh>
    <phoneticPr fontId="3"/>
  </si>
  <si>
    <t>年延外来患者数</t>
    <rPh sb="0" eb="1">
      <t>ネン</t>
    </rPh>
    <rPh sb="1" eb="2">
      <t>ノ</t>
    </rPh>
    <rPh sb="2" eb="4">
      <t>ガイライ</t>
    </rPh>
    <rPh sb="4" eb="7">
      <t>カンジャスウ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</si>
  <si>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</si>
  <si>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訪問リハビリテーション</t>
    <rPh sb="0" eb="2">
      <t>ホウモン</t>
    </rPh>
    <phoneticPr fontId="3"/>
  </si>
  <si>
    <t>訪問看護</t>
    <rPh sb="0" eb="2">
      <t>ホウモン</t>
    </rPh>
    <rPh sb="2" eb="4">
      <t>カンゴ</t>
    </rPh>
    <phoneticPr fontId="3"/>
  </si>
  <si>
    <t>うち医療分</t>
    <rPh sb="2" eb="4">
      <t>イリョウ</t>
    </rPh>
    <rPh sb="4" eb="5">
      <t>ブン</t>
    </rPh>
    <phoneticPr fontId="3"/>
  </si>
  <si>
    <t>年延介護サービス利用者数</t>
    <rPh sb="0" eb="1">
      <t>ネン</t>
    </rPh>
    <rPh sb="1" eb="2">
      <t>ノ</t>
    </rPh>
    <rPh sb="2" eb="4">
      <t>カイゴ</t>
    </rPh>
    <rPh sb="8" eb="11">
      <t>リヨウシャ</t>
    </rPh>
    <rPh sb="11" eb="12">
      <t>スウ</t>
    </rPh>
    <phoneticPr fontId="3"/>
  </si>
  <si>
    <t>介護サービス日数</t>
    <rPh sb="0" eb="2">
      <t>カイゴ</t>
    </rPh>
    <rPh sb="6" eb="8">
      <t>ニッスウ</t>
    </rPh>
    <phoneticPr fontId="3"/>
  </si>
  <si>
    <t>年延居宅介護支援利用者数</t>
    <rPh sb="0" eb="1">
      <t>ネン</t>
    </rPh>
    <rPh sb="1" eb="2">
      <t>ノ</t>
    </rPh>
    <rPh sb="2" eb="4">
      <t>キョタク</t>
    </rPh>
    <rPh sb="4" eb="6">
      <t>カイゴ</t>
    </rPh>
    <rPh sb="6" eb="8">
      <t>シエン</t>
    </rPh>
    <rPh sb="8" eb="11">
      <t>リヨウシャ</t>
    </rPh>
    <rPh sb="11" eb="12">
      <t>スウ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</si>
  <si>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</si>
  <si>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年延居宅サービス利用者数</t>
    <rPh sb="0" eb="1">
      <t>ネン</t>
    </rPh>
    <rPh sb="1" eb="2">
      <t>ノ</t>
    </rPh>
    <rPh sb="2" eb="4">
      <t>キョタク</t>
    </rPh>
    <rPh sb="8" eb="11">
      <t>リヨウシャ</t>
    </rPh>
    <rPh sb="11" eb="12">
      <t>スウ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</si>
  <si>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</si>
  <si>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居宅サービス日数</t>
    <rPh sb="0" eb="2">
      <t>キョタク</t>
    </rPh>
    <rPh sb="6" eb="8">
      <t>ニッスウ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</si>
  <si>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</si>
  <si>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年延入所定員</t>
    <rPh sb="0" eb="1">
      <t>ネン</t>
    </rPh>
    <rPh sb="1" eb="2">
      <t>ノ</t>
    </rPh>
    <rPh sb="2" eb="4">
      <t>ニュウショ</t>
    </rPh>
    <rPh sb="4" eb="6">
      <t>テイイン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</si>
  <si>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</si>
  <si>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通所リハビリテーション</t>
    <rPh sb="0" eb="2">
      <t>ツウショ</t>
    </rPh>
    <phoneticPr fontId="3"/>
  </si>
  <si>
    <t>通所介護</t>
    <rPh sb="0" eb="2">
      <t>ツウショ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</si>
  <si>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</si>
  <si>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訪問介護</t>
    <rPh sb="0" eb="2">
      <t>ホウモン</t>
    </rPh>
    <rPh sb="2" eb="4">
      <t>カイゴ</t>
    </rPh>
    <phoneticPr fontId="3"/>
  </si>
  <si>
    <t>居宅サービス</t>
    <rPh sb="0" eb="2">
      <t>キョタク</t>
    </rPh>
    <phoneticPr fontId="3"/>
  </si>
  <si>
    <t>年延施設サービス利用者数</t>
    <rPh sb="0" eb="1">
      <t>ネン</t>
    </rPh>
    <rPh sb="1" eb="2">
      <t>ノ</t>
    </rPh>
    <rPh sb="2" eb="4">
      <t>シセツ</t>
    </rPh>
    <rPh sb="8" eb="10">
      <t>リヨウ</t>
    </rPh>
    <rPh sb="10" eb="11">
      <t>シャ</t>
    </rPh>
    <rPh sb="11" eb="12">
      <t>スウ</t>
    </rPh>
    <phoneticPr fontId="3"/>
  </si>
  <si>
    <t>施設サービス日数</t>
    <rPh sb="0" eb="2">
      <t>シセツ</t>
    </rPh>
    <rPh sb="6" eb="8">
      <t>ニッスウ</t>
    </rPh>
    <phoneticPr fontId="3"/>
  </si>
  <si>
    <t>施設サービス</t>
    <rPh sb="0" eb="2">
      <t>シセツ</t>
    </rPh>
    <phoneticPr fontId="3"/>
  </si>
  <si>
    <t>業　　　　　　　務</t>
    <rPh sb="0" eb="9">
      <t>ギョウム</t>
    </rPh>
    <phoneticPr fontId="3"/>
  </si>
  <si>
    <t>居室床面積（㎡）</t>
    <rPh sb="0" eb="2">
      <t>キョシツ</t>
    </rPh>
    <rPh sb="2" eb="3">
      <t>ユカ</t>
    </rPh>
    <rPh sb="3" eb="5">
      <t>メンセキ</t>
    </rPh>
    <phoneticPr fontId="3"/>
  </si>
  <si>
    <t>延床面積（㎡）</t>
    <rPh sb="0" eb="1">
      <t>ノ</t>
    </rPh>
    <rPh sb="1" eb="2">
      <t>ユカ</t>
    </rPh>
    <rPh sb="2" eb="4">
      <t>メンセキ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</si>
  <si>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</si>
  <si>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3"/>
  </si>
  <si>
    <t>定員</t>
    <rPh sb="0" eb="2">
      <t>テイイン</t>
    </rPh>
    <phoneticPr fontId="3"/>
  </si>
  <si>
    <t>事業開始年月日</t>
    <rPh sb="0" eb="2">
      <t>ジギョウ</t>
    </rPh>
    <rPh sb="2" eb="4">
      <t>カイシ</t>
    </rPh>
    <rPh sb="4" eb="5">
      <t>ネン</t>
    </rPh>
    <rPh sb="5" eb="7">
      <t>ツキヒ</t>
    </rPh>
    <phoneticPr fontId="3"/>
  </si>
  <si>
    <t xml:space="preserve">伊根町訪問看護ステーション                                  </t>
  </si>
  <si>
    <t>ふくじゅ
老人保健施設</t>
    <rPh sb="5" eb="7">
      <t>ロウジン</t>
    </rPh>
    <rPh sb="7" eb="9">
      <t>ホケン</t>
    </rPh>
    <rPh sb="9" eb="11">
      <t>シセツ</t>
    </rPh>
    <phoneticPr fontId="3"/>
  </si>
  <si>
    <t>事業名</t>
    <rPh sb="0" eb="2">
      <t>ジギョウ</t>
    </rPh>
    <rPh sb="2" eb="3">
      <t>メイ</t>
    </rPh>
    <phoneticPr fontId="3"/>
  </si>
  <si>
    <t>資本的収支に関する他会計繰入金合計</t>
    <rPh sb="0" eb="3">
      <t>シホンテキ</t>
    </rPh>
    <rPh sb="3" eb="5">
      <t>シュウシ</t>
    </rPh>
    <rPh sb="6" eb="7">
      <t>カン</t>
    </rPh>
    <rPh sb="9" eb="10">
      <t>タ</t>
    </rPh>
    <rPh sb="10" eb="12">
      <t>カイケイ</t>
    </rPh>
    <rPh sb="12" eb="15">
      <t>クリイレキン</t>
    </rPh>
    <rPh sb="15" eb="17">
      <t>ゴウケイ</t>
    </rPh>
    <phoneticPr fontId="3"/>
  </si>
  <si>
    <t>収益的収支に関する他会計繰入金合計</t>
    <rPh sb="0" eb="3">
      <t>シュウエキテキ</t>
    </rPh>
    <rPh sb="3" eb="5">
      <t>シュウシ</t>
    </rPh>
    <rPh sb="6" eb="7">
      <t>カン</t>
    </rPh>
    <rPh sb="9" eb="12">
      <t>タカイケイ</t>
    </rPh>
    <rPh sb="12" eb="15">
      <t>クリイレキン</t>
    </rPh>
    <rPh sb="15" eb="17">
      <t>ゴウケイ</t>
    </rPh>
    <phoneticPr fontId="3"/>
  </si>
  <si>
    <t>その他収益</t>
    <rPh sb="2" eb="3">
      <t>タ</t>
    </rPh>
    <rPh sb="3" eb="5">
      <t>シュウエキ</t>
    </rPh>
    <phoneticPr fontId="3"/>
  </si>
  <si>
    <t>居宅介護支援等収益</t>
    <rPh sb="0" eb="2">
      <t>キョタク</t>
    </rPh>
    <rPh sb="2" eb="4">
      <t>カイゴ</t>
    </rPh>
    <rPh sb="4" eb="6">
      <t>シエン</t>
    </rPh>
    <rPh sb="6" eb="7">
      <t>トウ</t>
    </rPh>
    <rPh sb="7" eb="9">
      <t>シュウエキ</t>
    </rPh>
    <phoneticPr fontId="3"/>
  </si>
  <si>
    <t>施設サービス収益</t>
    <rPh sb="0" eb="2">
      <t>シセツ</t>
    </rPh>
    <rPh sb="6" eb="8">
      <t>シュウエキ</t>
    </rPh>
    <phoneticPr fontId="3"/>
  </si>
  <si>
    <t>居宅サービス収益</t>
    <rPh sb="0" eb="2">
      <t>キョタク</t>
    </rPh>
    <rPh sb="6" eb="8">
      <t>シュウエキ</t>
    </rPh>
    <phoneticPr fontId="3"/>
  </si>
  <si>
    <t>料金収入内訳</t>
    <rPh sb="0" eb="2">
      <t>リョウキン</t>
    </rPh>
    <rPh sb="2" eb="4">
      <t>シュウニュウ</t>
    </rPh>
    <rPh sb="4" eb="6">
      <t>ウチワケ</t>
    </rPh>
    <phoneticPr fontId="3"/>
  </si>
  <si>
    <t>前年度からの繰越金　　　　　　　　 　 　(N)</t>
    <rPh sb="0" eb="3">
      <t>ゼンネンド</t>
    </rPh>
    <rPh sb="6" eb="9">
      <t>クリコシキン</t>
    </rPh>
    <phoneticPr fontId="3"/>
  </si>
  <si>
    <t>　　イ．介護サービス外費用　　　　　 (F)</t>
    <rPh sb="4" eb="6">
      <t>カイゴ</t>
    </rPh>
    <rPh sb="10" eb="11">
      <t>エイギョウガイ</t>
    </rPh>
    <rPh sb="11" eb="13">
      <t>ヒヨウ</t>
    </rPh>
    <phoneticPr fontId="3"/>
  </si>
  <si>
    <t>　　（イ）材料費</t>
    <rPh sb="5" eb="8">
      <t>ザイリョウヒ</t>
    </rPh>
    <phoneticPr fontId="3"/>
  </si>
  <si>
    <t>　　ア．介護サービス費用　　　　　　 (E)</t>
    <rPh sb="4" eb="6">
      <t>カイゴ</t>
    </rPh>
    <rPh sb="10" eb="12">
      <t>ヒヨウ</t>
    </rPh>
    <phoneticPr fontId="3"/>
  </si>
  <si>
    <t>　　イ．介護サービス外収益　　　　　（C）</t>
    <rPh sb="4" eb="6">
      <t>カイゴ</t>
    </rPh>
    <rPh sb="10" eb="11">
      <t>エイギョウガイ</t>
    </rPh>
    <rPh sb="11" eb="13">
      <t>シュウエキ</t>
    </rPh>
    <phoneticPr fontId="3"/>
  </si>
  <si>
    <t>　　ア．介護サービス収益　　　　　　（B)</t>
    <rPh sb="4" eb="6">
      <t>カイゴ</t>
    </rPh>
    <rPh sb="10" eb="12">
      <t>シュウエキ</t>
    </rPh>
    <phoneticPr fontId="3"/>
  </si>
  <si>
    <t>費用合計</t>
    <rPh sb="0" eb="2">
      <t>ヒヨウ</t>
    </rPh>
    <rPh sb="2" eb="4">
      <t>ゴウケイ</t>
    </rPh>
    <phoneticPr fontId="3"/>
  </si>
  <si>
    <t>附帯事業費</t>
    <rPh sb="0" eb="2">
      <t>フタイ</t>
    </rPh>
    <rPh sb="2" eb="5">
      <t>ジギョウヒ</t>
    </rPh>
    <phoneticPr fontId="3"/>
  </si>
  <si>
    <t>給食材料費</t>
    <rPh sb="0" eb="2">
      <t>キュウショク</t>
    </rPh>
    <rPh sb="2" eb="5">
      <t>ザイリョウヒ</t>
    </rPh>
    <phoneticPr fontId="3"/>
  </si>
  <si>
    <t>医療材料費</t>
    <rPh sb="0" eb="2">
      <t>イリョウ</t>
    </rPh>
    <rPh sb="2" eb="5">
      <t>ザイリョウヒ</t>
    </rPh>
    <phoneticPr fontId="3"/>
  </si>
  <si>
    <t>介護材料費</t>
    <rPh sb="0" eb="2">
      <t>カイゴ</t>
    </rPh>
    <rPh sb="2" eb="5">
      <t>ザイリョウヒ</t>
    </rPh>
    <phoneticPr fontId="3"/>
  </si>
  <si>
    <t>材料費</t>
    <rPh sb="0" eb="3">
      <t>ザイリョウヒ</t>
    </rPh>
    <phoneticPr fontId="3"/>
  </si>
  <si>
    <t>委託料</t>
    <rPh sb="0" eb="3">
      <t>イタクリョウ</t>
    </rPh>
    <phoneticPr fontId="3"/>
  </si>
  <si>
    <t>研究研修費</t>
    <rPh sb="0" eb="2">
      <t>ケンキュウ</t>
    </rPh>
    <rPh sb="2" eb="5">
      <t>ケンシュウヒ</t>
    </rPh>
    <phoneticPr fontId="3"/>
  </si>
  <si>
    <t>修繕費</t>
    <rPh sb="0" eb="3">
      <t>シュウゼンヒ</t>
    </rPh>
    <phoneticPr fontId="3"/>
  </si>
  <si>
    <t>通信運搬費</t>
    <rPh sb="0" eb="2">
      <t>ツウシン</t>
    </rPh>
    <rPh sb="2" eb="5">
      <t>ウンパンヒ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</si>
  <si>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</si>
  <si>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その他借入金利息</t>
    <rPh sb="2" eb="3">
      <t>タ</t>
    </rPh>
    <rPh sb="3" eb="6">
      <t>カリイレキン</t>
    </rPh>
    <rPh sb="6" eb="8">
      <t>リソク</t>
    </rPh>
    <phoneticPr fontId="3"/>
  </si>
  <si>
    <t>地方債利息</t>
    <rPh sb="0" eb="3">
      <t>チホウサイ</t>
    </rPh>
    <rPh sb="3" eb="5">
      <t>リソク</t>
    </rPh>
    <phoneticPr fontId="3"/>
  </si>
  <si>
    <t>一時借入金利息</t>
    <rPh sb="0" eb="2">
      <t>イチジ</t>
    </rPh>
    <rPh sb="2" eb="5">
      <t>カリイレキン</t>
    </rPh>
    <rPh sb="5" eb="7">
      <t>リソク</t>
    </rPh>
    <phoneticPr fontId="3"/>
  </si>
  <si>
    <t>支払利息</t>
    <rPh sb="0" eb="2">
      <t>シハライ</t>
    </rPh>
    <rPh sb="2" eb="4">
      <t>リソク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</si>
  <si>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</si>
  <si>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退職給与金</t>
    <rPh sb="0" eb="2">
      <t>タイショク</t>
    </rPh>
    <rPh sb="2" eb="4">
      <t>キュウヨ</t>
    </rPh>
    <rPh sb="4" eb="5">
      <t>キン</t>
    </rPh>
    <phoneticPr fontId="3"/>
  </si>
  <si>
    <t>賃金</t>
    <rPh sb="0" eb="2">
      <t>チンギン</t>
    </rPh>
    <phoneticPr fontId="3"/>
  </si>
  <si>
    <t>手当</t>
    <rPh sb="0" eb="2">
      <t>テアテ</t>
    </rPh>
    <phoneticPr fontId="3"/>
  </si>
  <si>
    <t>基本給</t>
    <rPh sb="0" eb="3">
      <t>キホンキュウ</t>
    </rPh>
    <phoneticPr fontId="3"/>
  </si>
  <si>
    <t>構成比率（％）</t>
    <rPh sb="0" eb="3">
      <t>コウセイヒ</t>
    </rPh>
    <rPh sb="3" eb="4">
      <t>リツ</t>
    </rPh>
    <phoneticPr fontId="3"/>
  </si>
  <si>
    <t>延経験年数</t>
    <rPh sb="0" eb="1">
      <t>ノ</t>
    </rPh>
    <rPh sb="1" eb="3">
      <t>ケイケン</t>
    </rPh>
    <rPh sb="3" eb="5">
      <t>ネンスウ</t>
    </rPh>
    <phoneticPr fontId="3"/>
  </si>
  <si>
    <t>年度末職員数</t>
    <rPh sb="0" eb="3">
      <t>ネンドマツ</t>
    </rPh>
    <rPh sb="3" eb="6">
      <t>ショクインスウ</t>
    </rPh>
    <phoneticPr fontId="3"/>
  </si>
  <si>
    <t>年間延職員数</t>
    <rPh sb="0" eb="2">
      <t>ネンカン</t>
    </rPh>
    <rPh sb="2" eb="3">
      <t>ノ</t>
    </rPh>
    <rPh sb="3" eb="6">
      <t>ショクインスウ</t>
    </rPh>
    <phoneticPr fontId="3"/>
  </si>
  <si>
    <t>職員数等</t>
    <rPh sb="0" eb="3">
      <t>ショクインスウ</t>
    </rPh>
    <rPh sb="3" eb="4">
      <t>トウ</t>
    </rPh>
    <phoneticPr fontId="3"/>
  </si>
  <si>
    <t>退職給与金</t>
    <rPh sb="0" eb="2">
      <t>タイショク</t>
    </rPh>
    <rPh sb="2" eb="4">
      <t>キュウヨガク</t>
    </rPh>
    <rPh sb="4" eb="5">
      <t>キン</t>
    </rPh>
    <phoneticPr fontId="3"/>
  </si>
  <si>
    <t>金額（千円）</t>
    <rPh sb="0" eb="2">
      <t>キンガク</t>
    </rPh>
    <rPh sb="3" eb="5">
      <t>センエン</t>
    </rPh>
    <phoneticPr fontId="3"/>
  </si>
  <si>
    <t>その３　費用構成表</t>
    <rPh sb="4" eb="6">
      <t>ヒヨウ</t>
    </rPh>
    <rPh sb="6" eb="8">
      <t>コウセイ</t>
    </rPh>
    <rPh sb="8" eb="9">
      <t>ヒョウ</t>
    </rPh>
    <phoneticPr fontId="3"/>
  </si>
  <si>
    <t>162</t>
    <phoneticPr fontId="3"/>
  </si>
  <si>
    <t>指定管理者制度 (1代行制 2利用料金制 3無)</t>
    <rPh sb="0" eb="2">
      <t>シテイ</t>
    </rPh>
    <rPh sb="2" eb="5">
      <t>カンリシャ</t>
    </rPh>
    <rPh sb="5" eb="7">
      <t>セイド</t>
    </rPh>
    <rPh sb="10" eb="13">
      <t>ダイコウセイ</t>
    </rPh>
    <rPh sb="15" eb="17">
      <t>リヨウ</t>
    </rPh>
    <rPh sb="17" eb="19">
      <t>リョウキン</t>
    </rPh>
    <rPh sb="19" eb="20">
      <t>セイ</t>
    </rPh>
    <rPh sb="22" eb="23">
      <t>ナ</t>
    </rPh>
    <phoneticPr fontId="3"/>
  </si>
  <si>
    <t>宇治市</t>
    <rPh sb="0" eb="3">
      <t>ウジシ</t>
    </rPh>
    <phoneticPr fontId="3"/>
  </si>
  <si>
    <t>JR宇治駅前自動車駐車場</t>
  </si>
  <si>
    <t>JR宇治駅前自動車駐車場</t>
    <rPh sb="2" eb="4">
      <t>ウジ</t>
    </rPh>
    <rPh sb="4" eb="5">
      <t>エキ</t>
    </rPh>
    <rPh sb="5" eb="6">
      <t>マエ</t>
    </rPh>
    <rPh sb="6" eb="9">
      <t>ジドウシャ</t>
    </rPh>
    <rPh sb="9" eb="12">
      <t>チュウシャジョウ</t>
    </rPh>
    <phoneticPr fontId="3"/>
  </si>
  <si>
    <t>近鉄大久保駅前自動車駐車場</t>
    <rPh sb="0" eb="2">
      <t>キンテツ</t>
    </rPh>
    <rPh sb="2" eb="5">
      <t>オオクボ</t>
    </rPh>
    <rPh sb="5" eb="7">
      <t>エキマエ</t>
    </rPh>
    <rPh sb="7" eb="10">
      <t>ジドウシャ</t>
    </rPh>
    <rPh sb="10" eb="13">
      <t>チュウシャジョウ</t>
    </rPh>
    <phoneticPr fontId="3"/>
  </si>
  <si>
    <t>近鉄大久保駅前自動車駐車場</t>
    <phoneticPr fontId="3"/>
  </si>
  <si>
    <t>宇治市</t>
    <rPh sb="0" eb="3">
      <t>ウジシ</t>
    </rPh>
    <phoneticPr fontId="3"/>
  </si>
  <si>
    <r>
      <rPr>
        <sz val="12"/>
        <color indexed="10"/>
        <rFont val="ＭＳ Ｐ明朝"/>
        <family val="1"/>
        <charset val="128"/>
      </rPr>
      <t>262048</t>
    </r>
    <phoneticPr fontId="3"/>
  </si>
  <si>
    <t>五条立体駐車場</t>
  </si>
  <si>
    <t>近鉄大久保駅前自動車駐車場</t>
  </si>
  <si>
    <t>006</t>
    <phoneticPr fontId="3"/>
  </si>
  <si>
    <t>五条立体駐車場</t>
    <rPh sb="0" eb="2">
      <t>ゴジョウ</t>
    </rPh>
    <rPh sb="2" eb="4">
      <t>リッタイ</t>
    </rPh>
    <rPh sb="4" eb="7">
      <t>チュウシャジョウ</t>
    </rPh>
    <phoneticPr fontId="3"/>
  </si>
  <si>
    <t>五条立体
駐車場</t>
    <rPh sb="0" eb="2">
      <t>ゴジョウ</t>
    </rPh>
    <rPh sb="2" eb="4">
      <t>リッタイ</t>
    </rPh>
    <rPh sb="5" eb="8">
      <t>チュウシャジョウ</t>
    </rPh>
    <phoneticPr fontId="3"/>
  </si>
  <si>
    <t>○</t>
    <phoneticPr fontId="3"/>
  </si>
  <si>
    <r>
      <rPr>
        <sz val="12"/>
        <color indexed="10"/>
        <rFont val="ＭＳ Ｐ明朝"/>
        <family val="1"/>
        <charset val="128"/>
      </rPr>
      <t>0</t>
    </r>
    <r>
      <rPr>
        <sz val="12"/>
        <color indexed="10"/>
        <rFont val="ＭＳ Ｐ明朝"/>
        <family val="1"/>
        <charset val="128"/>
      </rPr>
      <t>0</t>
    </r>
    <r>
      <rPr>
        <sz val="12"/>
        <color indexed="10"/>
        <rFont val="ＭＳ Ｐ明朝"/>
        <family val="1"/>
        <charset val="128"/>
      </rPr>
      <t>2</t>
    </r>
    <phoneticPr fontId="3"/>
  </si>
  <si>
    <t>土地区画整理</t>
    <rPh sb="0" eb="2">
      <t>トチ</t>
    </rPh>
    <rPh sb="2" eb="4">
      <t>クカク</t>
    </rPh>
    <rPh sb="4" eb="6">
      <t>セイリ</t>
    </rPh>
    <phoneticPr fontId="3"/>
  </si>
  <si>
    <t>長岡京市営西山天王山駅東駐車場</t>
  </si>
  <si>
    <t>大宮サイト</t>
  </si>
  <si>
    <t>網野サイト</t>
  </si>
  <si>
    <t>001</t>
    <phoneticPr fontId="3"/>
  </si>
  <si>
    <t>八幡市</t>
    <rPh sb="0" eb="3">
      <t>ヤワタシ</t>
    </rPh>
    <phoneticPr fontId="3"/>
  </si>
  <si>
    <t>003</t>
    <phoneticPr fontId="3"/>
  </si>
  <si>
    <t>040</t>
    <phoneticPr fontId="3"/>
  </si>
  <si>
    <t>京丹後市</t>
    <rPh sb="0" eb="4">
      <t>キョウタンゴシ</t>
    </rPh>
    <phoneticPr fontId="3"/>
  </si>
  <si>
    <t>040</t>
    <phoneticPr fontId="3"/>
  </si>
  <si>
    <t>発電開始年月日</t>
    <rPh sb="0" eb="2">
      <t>ハツデン</t>
    </rPh>
    <rPh sb="2" eb="4">
      <t>カイシ</t>
    </rPh>
    <rPh sb="4" eb="7">
      <t>ネンガッピ</t>
    </rPh>
    <phoneticPr fontId="3"/>
  </si>
  <si>
    <t>売電開始年月日</t>
    <rPh sb="0" eb="2">
      <t>バイデン</t>
    </rPh>
    <rPh sb="2" eb="4">
      <t>カイシ</t>
    </rPh>
    <rPh sb="4" eb="7">
      <t>ネンガッピ</t>
    </rPh>
    <phoneticPr fontId="3"/>
  </si>
  <si>
    <t>損益勘定職員</t>
    <rPh sb="0" eb="2">
      <t>ソンエキ</t>
    </rPh>
    <rPh sb="2" eb="4">
      <t>カンジョウ</t>
    </rPh>
    <rPh sb="4" eb="6">
      <t>ショクイン</t>
    </rPh>
    <phoneticPr fontId="3"/>
  </si>
  <si>
    <t>資本勘定職員</t>
    <rPh sb="0" eb="2">
      <t>シホン</t>
    </rPh>
    <rPh sb="2" eb="4">
      <t>カンジョウ</t>
    </rPh>
    <rPh sb="4" eb="6">
      <t>ショクイン</t>
    </rPh>
    <phoneticPr fontId="3"/>
  </si>
  <si>
    <t>職員数</t>
    <rPh sb="0" eb="2">
      <t>ショクイン</t>
    </rPh>
    <rPh sb="2" eb="3">
      <t>スウ</t>
    </rPh>
    <phoneticPr fontId="3"/>
  </si>
  <si>
    <t>再生可能エネルギー固定価格買取制度</t>
    <rPh sb="0" eb="2">
      <t>サイセイ</t>
    </rPh>
    <rPh sb="2" eb="4">
      <t>カノウ</t>
    </rPh>
    <rPh sb="9" eb="11">
      <t>コテイ</t>
    </rPh>
    <rPh sb="11" eb="13">
      <t>カカク</t>
    </rPh>
    <rPh sb="13" eb="14">
      <t>カ</t>
    </rPh>
    <rPh sb="14" eb="15">
      <t>ト</t>
    </rPh>
    <rPh sb="15" eb="17">
      <t>セイド</t>
    </rPh>
    <phoneticPr fontId="3"/>
  </si>
  <si>
    <t>出力</t>
    <rPh sb="0" eb="2">
      <t>シュツリョク</t>
    </rPh>
    <phoneticPr fontId="3"/>
  </si>
  <si>
    <t>最大出力（ｋｗ）</t>
    <rPh sb="0" eb="2">
      <t>サイダイ</t>
    </rPh>
    <rPh sb="2" eb="4">
      <t>シュツリョク</t>
    </rPh>
    <phoneticPr fontId="3"/>
  </si>
  <si>
    <t>常時出力（ｋｗ）</t>
    <rPh sb="0" eb="2">
      <t>ジョウジ</t>
    </rPh>
    <rPh sb="2" eb="4">
      <t>シュツリョク</t>
    </rPh>
    <phoneticPr fontId="3"/>
  </si>
  <si>
    <t>年間基準発電電力量（MWh）</t>
    <rPh sb="0" eb="2">
      <t>ネンカン</t>
    </rPh>
    <rPh sb="2" eb="4">
      <t>キジュン</t>
    </rPh>
    <rPh sb="4" eb="6">
      <t>ハツデン</t>
    </rPh>
    <rPh sb="6" eb="9">
      <t>デンリョクリョウ</t>
    </rPh>
    <phoneticPr fontId="3"/>
  </si>
  <si>
    <t>供給先</t>
    <rPh sb="0" eb="3">
      <t>キョウキュウサキ</t>
    </rPh>
    <phoneticPr fontId="3"/>
  </si>
  <si>
    <t>販売（余剰電力メニュー）</t>
    <rPh sb="0" eb="2">
      <t>ハンバイ</t>
    </rPh>
    <rPh sb="3" eb="5">
      <t>ヨジョウ</t>
    </rPh>
    <rPh sb="5" eb="7">
      <t>デンリョク</t>
    </rPh>
    <phoneticPr fontId="3"/>
  </si>
  <si>
    <t>販売（事業目的メニュー）</t>
    <rPh sb="0" eb="2">
      <t>ハンバイ</t>
    </rPh>
    <rPh sb="3" eb="5">
      <t>ジギョウ</t>
    </rPh>
    <rPh sb="5" eb="7">
      <t>モクテキ</t>
    </rPh>
    <phoneticPr fontId="3"/>
  </si>
  <si>
    <t>販売（特定供給）</t>
    <rPh sb="0" eb="2">
      <t>ハンバイ</t>
    </rPh>
    <rPh sb="3" eb="5">
      <t>トクテイ</t>
    </rPh>
    <rPh sb="5" eb="7">
      <t>キョウキュウ</t>
    </rPh>
    <phoneticPr fontId="3"/>
  </si>
  <si>
    <t>年間
発電
電力量
(MWh)</t>
    <rPh sb="0" eb="2">
      <t>ネンカン</t>
    </rPh>
    <rPh sb="3" eb="5">
      <t>ハツデン</t>
    </rPh>
    <rPh sb="6" eb="9">
      <t>デンリョクリョウ</t>
    </rPh>
    <phoneticPr fontId="3"/>
  </si>
  <si>
    <t>年間
電灯
電力料
収入
(千円)</t>
    <rPh sb="0" eb="2">
      <t>ネンカン</t>
    </rPh>
    <rPh sb="3" eb="5">
      <t>デントウ</t>
    </rPh>
    <rPh sb="6" eb="8">
      <t>デンリョク</t>
    </rPh>
    <rPh sb="8" eb="9">
      <t>リョウ</t>
    </rPh>
    <rPh sb="10" eb="12">
      <t>シュウニュウ</t>
    </rPh>
    <rPh sb="14" eb="16">
      <t>センエン</t>
    </rPh>
    <phoneticPr fontId="3"/>
  </si>
  <si>
    <t>料金収入内訳（千円）</t>
    <rPh sb="0" eb="2">
      <t>リョウキン</t>
    </rPh>
    <rPh sb="2" eb="4">
      <t>シュウニュウ</t>
    </rPh>
    <rPh sb="4" eb="6">
      <t>ウチワケ</t>
    </rPh>
    <rPh sb="7" eb="9">
      <t>センエン</t>
    </rPh>
    <phoneticPr fontId="3"/>
  </si>
  <si>
    <t>契約料金内訳（千円）</t>
    <rPh sb="0" eb="2">
      <t>ケイヤク</t>
    </rPh>
    <rPh sb="2" eb="4">
      <t>リョウキン</t>
    </rPh>
    <rPh sb="4" eb="6">
      <t>ウチワケ</t>
    </rPh>
    <rPh sb="7" eb="9">
      <t>センエン</t>
    </rPh>
    <phoneticPr fontId="3"/>
  </si>
  <si>
    <t>実績</t>
    <rPh sb="0" eb="2">
      <t>ジッセキ</t>
    </rPh>
    <phoneticPr fontId="3"/>
  </si>
  <si>
    <t>契約</t>
    <rPh sb="0" eb="2">
      <t>ケイヤク</t>
    </rPh>
    <phoneticPr fontId="3"/>
  </si>
  <si>
    <t>kwh
当たり
単価
（円・銭）</t>
    <rPh sb="4" eb="5">
      <t>ア</t>
    </rPh>
    <rPh sb="8" eb="10">
      <t>タンカ</t>
    </rPh>
    <rPh sb="12" eb="13">
      <t>エン</t>
    </rPh>
    <rPh sb="14" eb="15">
      <t>セン</t>
    </rPh>
    <phoneticPr fontId="3"/>
  </si>
  <si>
    <t>年数</t>
    <rPh sb="0" eb="2">
      <t>ネンスウ</t>
    </rPh>
    <phoneticPr fontId="3"/>
  </si>
  <si>
    <t>開始年月日</t>
    <rPh sb="0" eb="2">
      <t>カイシ</t>
    </rPh>
    <rPh sb="2" eb="5">
      <t>ネンガッピ</t>
    </rPh>
    <phoneticPr fontId="3"/>
  </si>
  <si>
    <t>終了年月日</t>
    <rPh sb="0" eb="2">
      <t>シュウリョウ</t>
    </rPh>
    <rPh sb="2" eb="5">
      <t>ネンガッピ</t>
    </rPh>
    <phoneticPr fontId="3"/>
  </si>
  <si>
    <t>料金契約期間</t>
    <rPh sb="0" eb="2">
      <t>リョウキン</t>
    </rPh>
    <rPh sb="2" eb="4">
      <t>ケイヤク</t>
    </rPh>
    <rPh sb="4" eb="6">
      <t>キカン</t>
    </rPh>
    <phoneticPr fontId="3"/>
  </si>
  <si>
    <r>
      <t>有効貯水量（千ｍ</t>
    </r>
    <r>
      <rPr>
        <vertAlign val="superscript"/>
        <sz val="12"/>
        <rFont val="ＭＳ Ｐ明朝"/>
        <family val="1"/>
        <charset val="128"/>
      </rPr>
      <t>３</t>
    </r>
    <r>
      <rPr>
        <sz val="12"/>
        <rFont val="ＭＳ Ｐ明朝"/>
        <family val="1"/>
        <charset val="128"/>
      </rPr>
      <t>）</t>
    </r>
    <rPh sb="0" eb="2">
      <t>ユウコウ</t>
    </rPh>
    <rPh sb="2" eb="5">
      <t>チョスイリョウ</t>
    </rPh>
    <rPh sb="6" eb="7">
      <t>セン</t>
    </rPh>
    <phoneticPr fontId="3"/>
  </si>
  <si>
    <r>
      <t>年間発電使用水量（千ｍ</t>
    </r>
    <r>
      <rPr>
        <vertAlign val="superscript"/>
        <sz val="12"/>
        <rFont val="ＭＳ Ｐ明朝"/>
        <family val="1"/>
        <charset val="128"/>
      </rPr>
      <t>３</t>
    </r>
    <r>
      <rPr>
        <sz val="12"/>
        <rFont val="ＭＳ Ｐ明朝"/>
        <family val="1"/>
        <charset val="128"/>
      </rPr>
      <t>）</t>
    </r>
    <rPh sb="0" eb="2">
      <t>ネンカン</t>
    </rPh>
    <rPh sb="2" eb="4">
      <t>ハツデン</t>
    </rPh>
    <rPh sb="4" eb="6">
      <t>シヨウ</t>
    </rPh>
    <rPh sb="6" eb="7">
      <t>ミズ</t>
    </rPh>
    <rPh sb="7" eb="8">
      <t>リョウ</t>
    </rPh>
    <rPh sb="9" eb="10">
      <t>セン</t>
    </rPh>
    <phoneticPr fontId="3"/>
  </si>
  <si>
    <t>蒸気タービン分（kw）</t>
    <rPh sb="0" eb="2">
      <t>ジョウキ</t>
    </rPh>
    <rPh sb="6" eb="7">
      <t>ブン</t>
    </rPh>
    <phoneticPr fontId="3"/>
  </si>
  <si>
    <t>ガスタービン分（kw）</t>
    <rPh sb="6" eb="7">
      <t>ブン</t>
    </rPh>
    <phoneticPr fontId="3"/>
  </si>
  <si>
    <t>最大出力
の内訳</t>
    <rPh sb="0" eb="2">
      <t>サイダイ</t>
    </rPh>
    <rPh sb="2" eb="4">
      <t>シュツリョク</t>
    </rPh>
    <rPh sb="6" eb="8">
      <t>ウチワケ</t>
    </rPh>
    <phoneticPr fontId="3"/>
  </si>
  <si>
    <t>ごみ焼却能力（t/日）</t>
    <rPh sb="2" eb="4">
      <t>ショウキャク</t>
    </rPh>
    <rPh sb="4" eb="6">
      <t>ノウリョク</t>
    </rPh>
    <rPh sb="9" eb="10">
      <t>ニチ</t>
    </rPh>
    <phoneticPr fontId="3"/>
  </si>
  <si>
    <t>ごみ処理日量（t）</t>
    <rPh sb="2" eb="4">
      <t>ショリ</t>
    </rPh>
    <rPh sb="4" eb="6">
      <t>ニチリョウ</t>
    </rPh>
    <phoneticPr fontId="3"/>
  </si>
  <si>
    <t>収集圏域人口（千人）</t>
    <rPh sb="0" eb="2">
      <t>シュウシュウ</t>
    </rPh>
    <rPh sb="2" eb="4">
      <t>ケンイキ</t>
    </rPh>
    <rPh sb="4" eb="6">
      <t>ジンコウ</t>
    </rPh>
    <rPh sb="7" eb="9">
      <t>センニン</t>
    </rPh>
    <phoneticPr fontId="3"/>
  </si>
  <si>
    <t>当年度</t>
    <rPh sb="0" eb="3">
      <t>トウネンド</t>
    </rPh>
    <phoneticPr fontId="3"/>
  </si>
  <si>
    <t>計画年度</t>
    <rPh sb="0" eb="2">
      <t>ケイカク</t>
    </rPh>
    <rPh sb="2" eb="4">
      <t>ネンド</t>
    </rPh>
    <phoneticPr fontId="3"/>
  </si>
  <si>
    <t>ごみ固形燃料投入量
（t/年）</t>
    <rPh sb="2" eb="4">
      <t>コケイ</t>
    </rPh>
    <rPh sb="4" eb="6">
      <t>ネンリョウ</t>
    </rPh>
    <rPh sb="6" eb="9">
      <t>トウニュウリョウ</t>
    </rPh>
    <rPh sb="13" eb="14">
      <t>ネン</t>
    </rPh>
    <phoneticPr fontId="3"/>
  </si>
  <si>
    <t>発電施設分年間使用電力量（MWh）</t>
    <rPh sb="0" eb="2">
      <t>ハツデン</t>
    </rPh>
    <rPh sb="2" eb="4">
      <t>シセツ</t>
    </rPh>
    <rPh sb="4" eb="5">
      <t>ブン</t>
    </rPh>
    <rPh sb="5" eb="7">
      <t>ネンカン</t>
    </rPh>
    <rPh sb="7" eb="9">
      <t>シヨウ</t>
    </rPh>
    <rPh sb="9" eb="11">
      <t>デンリョク</t>
    </rPh>
    <rPh sb="11" eb="12">
      <t>リョウ</t>
    </rPh>
    <phoneticPr fontId="3"/>
  </si>
  <si>
    <t>施設名</t>
    <rPh sb="0" eb="3">
      <t>シセツメイ</t>
    </rPh>
    <phoneticPr fontId="3"/>
  </si>
  <si>
    <t>年間使用電力量（MWh）</t>
    <rPh sb="0" eb="2">
      <t>ネンカン</t>
    </rPh>
    <rPh sb="2" eb="4">
      <t>シヨウ</t>
    </rPh>
    <rPh sb="4" eb="7">
      <t>デンリョクリョウ</t>
    </rPh>
    <phoneticPr fontId="3"/>
  </si>
  <si>
    <t>契約単価（円・銭）</t>
    <rPh sb="0" eb="2">
      <t>ケイヤク</t>
    </rPh>
    <rPh sb="2" eb="4">
      <t>タンカ</t>
    </rPh>
    <rPh sb="5" eb="6">
      <t>エン</t>
    </rPh>
    <rPh sb="7" eb="8">
      <t>セン</t>
    </rPh>
    <phoneticPr fontId="3"/>
  </si>
  <si>
    <t>収入額（千円）</t>
    <rPh sb="0" eb="3">
      <t>シュウニュウガク</t>
    </rPh>
    <rPh sb="4" eb="6">
      <t>センエン</t>
    </rPh>
    <phoneticPr fontId="3"/>
  </si>
  <si>
    <t>その他施設</t>
    <rPh sb="2" eb="3">
      <t>タ</t>
    </rPh>
    <rPh sb="3" eb="5">
      <t>シセツ</t>
    </rPh>
    <phoneticPr fontId="3"/>
  </si>
  <si>
    <t>年間発電
電力量
（自家用）の内訳</t>
    <rPh sb="0" eb="2">
      <t>ネンカン</t>
    </rPh>
    <rPh sb="2" eb="4">
      <t>ハツデン</t>
    </rPh>
    <rPh sb="5" eb="8">
      <t>デンリョクリョウ</t>
    </rPh>
    <rPh sb="10" eb="13">
      <t>ジカヨウ</t>
    </rPh>
    <rPh sb="15" eb="17">
      <t>ウチワケ</t>
    </rPh>
    <phoneticPr fontId="3"/>
  </si>
  <si>
    <t>年間販売電力量（MWh）</t>
    <rPh sb="0" eb="2">
      <t>ネンカン</t>
    </rPh>
    <rPh sb="2" eb="4">
      <t>ハンバイ</t>
    </rPh>
    <rPh sb="4" eb="7">
      <t>デンリョクリョウ</t>
    </rPh>
    <phoneticPr fontId="3"/>
  </si>
  <si>
    <t>年間発電
電力量
の供給先</t>
    <rPh sb="0" eb="2">
      <t>ネンカン</t>
    </rPh>
    <rPh sb="2" eb="4">
      <t>ハツデン</t>
    </rPh>
    <rPh sb="5" eb="8">
      <t>デンリョクリョウ</t>
    </rPh>
    <rPh sb="10" eb="13">
      <t>キョウキュウサキ</t>
    </rPh>
    <phoneticPr fontId="3"/>
  </si>
  <si>
    <t>供給先（特定供給）</t>
    <rPh sb="0" eb="3">
      <t>キョウキュウサキ</t>
    </rPh>
    <rPh sb="4" eb="6">
      <t>トクテイ</t>
    </rPh>
    <rPh sb="6" eb="8">
      <t>キョウキュウ</t>
    </rPh>
    <phoneticPr fontId="3"/>
  </si>
  <si>
    <t>余剰電力
メニュー</t>
    <rPh sb="0" eb="2">
      <t>ヨジョウ</t>
    </rPh>
    <rPh sb="2" eb="4">
      <t>デンリョク</t>
    </rPh>
    <phoneticPr fontId="3"/>
  </si>
  <si>
    <t>夏季</t>
    <rPh sb="0" eb="2">
      <t>カキ</t>
    </rPh>
    <phoneticPr fontId="3"/>
  </si>
  <si>
    <t>他季節</t>
    <rPh sb="0" eb="1">
      <t>ホカ</t>
    </rPh>
    <rPh sb="1" eb="3">
      <t>キセツ</t>
    </rPh>
    <phoneticPr fontId="3"/>
  </si>
  <si>
    <t>単価
（円/kWh）</t>
    <rPh sb="0" eb="2">
      <t>タンカ</t>
    </rPh>
    <rPh sb="4" eb="5">
      <t>エン</t>
    </rPh>
    <phoneticPr fontId="3"/>
  </si>
  <si>
    <t>昼間×14×1</t>
    <rPh sb="0" eb="2">
      <t>ヒルマ</t>
    </rPh>
    <phoneticPr fontId="3"/>
  </si>
  <si>
    <t>夜間×10×1</t>
    <rPh sb="0" eb="2">
      <t>ヤカン</t>
    </rPh>
    <phoneticPr fontId="3"/>
  </si>
  <si>
    <t>昼間×14×3</t>
    <rPh sb="0" eb="2">
      <t>ヒルマ</t>
    </rPh>
    <phoneticPr fontId="3"/>
  </si>
  <si>
    <t>夜間×10×3</t>
    <rPh sb="0" eb="2">
      <t>ヤカン</t>
    </rPh>
    <phoneticPr fontId="3"/>
  </si>
  <si>
    <t>加重平均（円/kwh）</t>
    <rPh sb="0" eb="2">
      <t>カジュウ</t>
    </rPh>
    <rPh sb="2" eb="4">
      <t>ヘイキン</t>
    </rPh>
    <rPh sb="5" eb="6">
      <t>エン</t>
    </rPh>
    <phoneticPr fontId="3"/>
  </si>
  <si>
    <t>大宮サイト</t>
    <rPh sb="0" eb="2">
      <t>オオミヤ</t>
    </rPh>
    <phoneticPr fontId="3"/>
  </si>
  <si>
    <t>網野サイト</t>
    <rPh sb="0" eb="2">
      <t>アミノ</t>
    </rPh>
    <phoneticPr fontId="3"/>
  </si>
  <si>
    <t>07</t>
    <phoneticPr fontId="3"/>
  </si>
  <si>
    <t>自家用</t>
    <rPh sb="0" eb="3">
      <t>ジカヨウ</t>
    </rPh>
    <phoneticPr fontId="3"/>
  </si>
  <si>
    <t>太陽光</t>
    <rPh sb="0" eb="3">
      <t>タイヨウコウ</t>
    </rPh>
    <phoneticPr fontId="3"/>
  </si>
  <si>
    <t>認定</t>
    <rPh sb="0" eb="2">
      <t>ニンテイ</t>
    </rPh>
    <phoneticPr fontId="3"/>
  </si>
  <si>
    <t>各表に、数式ではなく手入力欄があるので、新規事業や新規事業次年度など変化がありそうなものについては、要チェック</t>
    <rPh sb="0" eb="1">
      <t>カク</t>
    </rPh>
    <rPh sb="1" eb="2">
      <t>ヒョウ</t>
    </rPh>
    <rPh sb="4" eb="6">
      <t>スウシキ</t>
    </rPh>
    <rPh sb="10" eb="11">
      <t>テ</t>
    </rPh>
    <rPh sb="11" eb="13">
      <t>ニュウリョク</t>
    </rPh>
    <rPh sb="13" eb="14">
      <t>ラン</t>
    </rPh>
    <rPh sb="20" eb="22">
      <t>シンキ</t>
    </rPh>
    <rPh sb="22" eb="24">
      <t>ジギョウ</t>
    </rPh>
    <rPh sb="25" eb="27">
      <t>シンキ</t>
    </rPh>
    <rPh sb="27" eb="29">
      <t>ジギョウ</t>
    </rPh>
    <rPh sb="29" eb="32">
      <t>ジネンド</t>
    </rPh>
    <rPh sb="34" eb="36">
      <t>ヘンカ</t>
    </rPh>
    <rPh sb="50" eb="51">
      <t>ヨウ</t>
    </rPh>
    <phoneticPr fontId="3"/>
  </si>
  <si>
    <t>赤坂サテライト</t>
  </si>
  <si>
    <t>赤坂サテライト</t>
    <rPh sb="0" eb="2">
      <t>アカサカ</t>
    </rPh>
    <phoneticPr fontId="3"/>
  </si>
  <si>
    <t>大宮中学校サテライト</t>
  </si>
  <si>
    <t>○</t>
    <phoneticPr fontId="3"/>
  </si>
  <si>
    <t>004</t>
    <phoneticPr fontId="3"/>
  </si>
  <si>
    <t>○</t>
    <phoneticPr fontId="3"/>
  </si>
  <si>
    <t>網野デイ</t>
  </si>
  <si>
    <t>地方債利息</t>
    <phoneticPr fontId="3"/>
  </si>
  <si>
    <t>網野デイサービスセンター</t>
    <rPh sb="0" eb="2">
      <t>アミノ</t>
    </rPh>
    <phoneticPr fontId="3"/>
  </si>
  <si>
    <t>一時借入金利息</t>
    <phoneticPr fontId="3"/>
  </si>
  <si>
    <t>借換に係るもの</t>
    <rPh sb="0" eb="2">
      <t>カリカエ</t>
    </rPh>
    <rPh sb="3" eb="4">
      <t>カカ</t>
    </rPh>
    <phoneticPr fontId="3"/>
  </si>
  <si>
    <t>借換に係るもののうち民間資金によるもの</t>
    <rPh sb="10" eb="12">
      <t>ミンカン</t>
    </rPh>
    <rPh sb="12" eb="14">
      <t>シキン</t>
    </rPh>
    <phoneticPr fontId="3"/>
  </si>
  <si>
    <t>資本費平準化債に係るもの</t>
    <rPh sb="0" eb="3">
      <t>シホンヒ</t>
    </rPh>
    <rPh sb="3" eb="6">
      <t>ヘイジュンカ</t>
    </rPh>
    <rPh sb="6" eb="7">
      <t>サイ</t>
    </rPh>
    <rPh sb="8" eb="9">
      <t>カカ</t>
    </rPh>
    <phoneticPr fontId="3"/>
  </si>
  <si>
    <t>供給先（一般送配電事業）</t>
    <rPh sb="0" eb="3">
      <t>キョウキュウサキ</t>
    </rPh>
    <rPh sb="4" eb="6">
      <t>イッパン</t>
    </rPh>
    <rPh sb="6" eb="9">
      <t>ソウハイデン</t>
    </rPh>
    <rPh sb="9" eb="11">
      <t>ジギョウ</t>
    </rPh>
    <phoneticPr fontId="3"/>
  </si>
  <si>
    <t>供給先（新電力）</t>
    <rPh sb="0" eb="3">
      <t>キョウキュウサキ</t>
    </rPh>
    <rPh sb="4" eb="5">
      <t>シン</t>
    </rPh>
    <rPh sb="5" eb="7">
      <t>デンリョク</t>
    </rPh>
    <phoneticPr fontId="3"/>
  </si>
  <si>
    <t>年間最大使用料収入可能額（千円）税込み</t>
    <rPh sb="0" eb="2">
      <t>ネンカン</t>
    </rPh>
    <rPh sb="2" eb="4">
      <t>サイダイ</t>
    </rPh>
    <rPh sb="4" eb="6">
      <t>シヨウ</t>
    </rPh>
    <rPh sb="6" eb="7">
      <t>リョウ</t>
    </rPh>
    <rPh sb="7" eb="9">
      <t>シュウニュウ</t>
    </rPh>
    <rPh sb="9" eb="12">
      <t>カノウガク</t>
    </rPh>
    <rPh sb="13" eb="15">
      <t>センエン</t>
    </rPh>
    <rPh sb="16" eb="18">
      <t>ゼイコ</t>
    </rPh>
    <phoneticPr fontId="3"/>
  </si>
  <si>
    <t>080</t>
  </si>
  <si>
    <t>年間使用料収入額（千円）税込み</t>
    <rPh sb="0" eb="2">
      <t>ネンカン</t>
    </rPh>
    <rPh sb="2" eb="5">
      <t>シヨウリョウ</t>
    </rPh>
    <rPh sb="5" eb="8">
      <t>シュウニュウガク</t>
    </rPh>
    <rPh sb="9" eb="11">
      <t>センエン</t>
    </rPh>
    <rPh sb="12" eb="14">
      <t>ゼイコ</t>
    </rPh>
    <phoneticPr fontId="3"/>
  </si>
  <si>
    <t>年間支出額（千円）税込み</t>
    <rPh sb="0" eb="2">
      <t>ネンカン</t>
    </rPh>
    <rPh sb="2" eb="4">
      <t>シシュツ</t>
    </rPh>
    <rPh sb="4" eb="5">
      <t>ガク</t>
    </rPh>
    <rPh sb="6" eb="8">
      <t>センエン</t>
    </rPh>
    <rPh sb="9" eb="11">
      <t>ゼイコ</t>
    </rPh>
    <phoneticPr fontId="3"/>
  </si>
  <si>
    <t>港湾計画上の造成予定面積（㎡）</t>
    <rPh sb="0" eb="2">
      <t>コウワン</t>
    </rPh>
    <rPh sb="2" eb="5">
      <t>ケイカクジョウ</t>
    </rPh>
    <rPh sb="6" eb="8">
      <t>ゾウセイ</t>
    </rPh>
    <rPh sb="8" eb="10">
      <t>ヨテイ</t>
    </rPh>
    <rPh sb="10" eb="12">
      <t>メンセキ</t>
    </rPh>
    <phoneticPr fontId="3"/>
  </si>
  <si>
    <t>その他施設</t>
    <rPh sb="2" eb="3">
      <t>タ</t>
    </rPh>
    <rPh sb="3" eb="5">
      <t>シセツ</t>
    </rPh>
    <phoneticPr fontId="3"/>
  </si>
  <si>
    <t>年間最大使用料収入可能額　計</t>
    <rPh sb="0" eb="2">
      <t>ネンカン</t>
    </rPh>
    <rPh sb="2" eb="4">
      <t>サイダイ</t>
    </rPh>
    <rPh sb="4" eb="7">
      <t>シヨウリョウ</t>
    </rPh>
    <rPh sb="7" eb="9">
      <t>シュウニュウ</t>
    </rPh>
    <rPh sb="9" eb="12">
      <t>カノウガク</t>
    </rPh>
    <rPh sb="13" eb="14">
      <t>ケイ</t>
    </rPh>
    <phoneticPr fontId="3"/>
  </si>
  <si>
    <t>年間支出額　計</t>
    <rPh sb="0" eb="2">
      <t>ネンカン</t>
    </rPh>
    <rPh sb="2" eb="4">
      <t>シシュツ</t>
    </rPh>
    <rPh sb="4" eb="5">
      <t>ガク</t>
    </rPh>
    <rPh sb="6" eb="7">
      <t>ケイ</t>
    </rPh>
    <phoneticPr fontId="3"/>
  </si>
  <si>
    <t>造成地売却状況</t>
    <rPh sb="0" eb="3">
      <t>ゾウセイチ</t>
    </rPh>
    <rPh sb="3" eb="5">
      <t>バイキャク</t>
    </rPh>
    <rPh sb="5" eb="7">
      <t>ジョウキョウ</t>
    </rPh>
    <phoneticPr fontId="3"/>
  </si>
  <si>
    <t>うち保有期間５年以上の土地の事業費（千円）</t>
    <rPh sb="2" eb="4">
      <t>ホユウ</t>
    </rPh>
    <rPh sb="4" eb="6">
      <t>キカン</t>
    </rPh>
    <rPh sb="7" eb="8">
      <t>ネン</t>
    </rPh>
    <rPh sb="8" eb="10">
      <t>イジョウ</t>
    </rPh>
    <rPh sb="11" eb="13">
      <t>トチ</t>
    </rPh>
    <rPh sb="14" eb="17">
      <t>ジギョウヒ</t>
    </rPh>
    <rPh sb="18" eb="20">
      <t>センエン</t>
    </rPh>
    <phoneticPr fontId="3"/>
  </si>
  <si>
    <t>うち保有期間１０年以上の土地の事業費（千円）</t>
    <rPh sb="2" eb="4">
      <t>ホユウ</t>
    </rPh>
    <rPh sb="4" eb="6">
      <t>キカン</t>
    </rPh>
    <rPh sb="8" eb="9">
      <t>ネン</t>
    </rPh>
    <rPh sb="9" eb="11">
      <t>イジョウ</t>
    </rPh>
    <rPh sb="12" eb="14">
      <t>トチ</t>
    </rPh>
    <rPh sb="15" eb="18">
      <t>ジギョウヒ</t>
    </rPh>
    <rPh sb="19" eb="21">
      <t>センエン</t>
    </rPh>
    <phoneticPr fontId="3"/>
  </si>
  <si>
    <t>造成計画における前年度までの売却予定面積（㎡）</t>
    <rPh sb="0" eb="2">
      <t>ゾウセイ</t>
    </rPh>
    <rPh sb="2" eb="4">
      <t>ケイカク</t>
    </rPh>
    <rPh sb="8" eb="11">
      <t>ゼンネンド</t>
    </rPh>
    <rPh sb="14" eb="16">
      <t>バイキャク</t>
    </rPh>
    <rPh sb="16" eb="18">
      <t>ヨテイ</t>
    </rPh>
    <rPh sb="18" eb="20">
      <t>メンセキ</t>
    </rPh>
    <phoneticPr fontId="3"/>
  </si>
  <si>
    <t>造成計画における売却予定面積（㎡）</t>
    <rPh sb="0" eb="2">
      <t>ゾウセイ</t>
    </rPh>
    <rPh sb="2" eb="4">
      <t>ケイカク</t>
    </rPh>
    <rPh sb="8" eb="10">
      <t>バイキャク</t>
    </rPh>
    <rPh sb="10" eb="12">
      <t>ヨテイ</t>
    </rPh>
    <rPh sb="12" eb="14">
      <t>メンセキ</t>
    </rPh>
    <phoneticPr fontId="3"/>
  </si>
  <si>
    <t>うち保有期間５年以上の土地（㎡）</t>
    <rPh sb="2" eb="4">
      <t>ホユウ</t>
    </rPh>
    <rPh sb="4" eb="6">
      <t>キカン</t>
    </rPh>
    <rPh sb="7" eb="8">
      <t>ネン</t>
    </rPh>
    <rPh sb="8" eb="10">
      <t>イジョウ</t>
    </rPh>
    <rPh sb="11" eb="13">
      <t>トチ</t>
    </rPh>
    <phoneticPr fontId="3"/>
  </si>
  <si>
    <t>うち保有期間１０年以上の土地（㎡）</t>
    <rPh sb="2" eb="4">
      <t>ホユウ</t>
    </rPh>
    <rPh sb="4" eb="6">
      <t>キカン</t>
    </rPh>
    <rPh sb="8" eb="9">
      <t>ネン</t>
    </rPh>
    <rPh sb="9" eb="11">
      <t>イジョウ</t>
    </rPh>
    <rPh sb="12" eb="14">
      <t>トチ</t>
    </rPh>
    <phoneticPr fontId="3"/>
  </si>
  <si>
    <t>造成地売却状況</t>
    <rPh sb="0" eb="3">
      <t>ゾウセイチ</t>
    </rPh>
    <rPh sb="3" eb="5">
      <t>バイキャク</t>
    </rPh>
    <rPh sb="5" eb="7">
      <t>ジョウキョウ</t>
    </rPh>
    <phoneticPr fontId="3"/>
  </si>
  <si>
    <t>当年度状況</t>
    <rPh sb="0" eb="3">
      <t>トウネンド</t>
    </rPh>
    <rPh sb="3" eb="5">
      <t>ジョウキョウ</t>
    </rPh>
    <phoneticPr fontId="3"/>
  </si>
  <si>
    <t>122</t>
  </si>
  <si>
    <t>積立金残高（千円）</t>
    <rPh sb="0" eb="2">
      <t>ツミタテ</t>
    </rPh>
    <rPh sb="2" eb="3">
      <t>キン</t>
    </rPh>
    <rPh sb="3" eb="5">
      <t>ザンダカ</t>
    </rPh>
    <rPh sb="6" eb="8">
      <t>センエン</t>
    </rPh>
    <phoneticPr fontId="3"/>
  </si>
  <si>
    <t>駐車場種別</t>
    <rPh sb="0" eb="3">
      <t>チュウシャジョウ</t>
    </rPh>
    <rPh sb="3" eb="5">
      <t>シュベツ</t>
    </rPh>
    <phoneticPr fontId="3"/>
  </si>
  <si>
    <t>都市計画駐車場</t>
    <rPh sb="0" eb="2">
      <t>トシ</t>
    </rPh>
    <rPh sb="2" eb="4">
      <t>ケイカク</t>
    </rPh>
    <rPh sb="4" eb="7">
      <t>チュウシャジョウ</t>
    </rPh>
    <phoneticPr fontId="3"/>
  </si>
  <si>
    <t>届出駐車場</t>
    <rPh sb="0" eb="2">
      <t>トドケデ</t>
    </rPh>
    <rPh sb="2" eb="5">
      <t>チュウシャジョウ</t>
    </rPh>
    <phoneticPr fontId="3"/>
  </si>
  <si>
    <t>附置義務駐車施設</t>
    <rPh sb="0" eb="1">
      <t>フ</t>
    </rPh>
    <rPh sb="1" eb="2">
      <t>チ</t>
    </rPh>
    <rPh sb="2" eb="4">
      <t>ギム</t>
    </rPh>
    <rPh sb="4" eb="6">
      <t>チュウシャ</t>
    </rPh>
    <rPh sb="6" eb="8">
      <t>シセツ</t>
    </rPh>
    <phoneticPr fontId="3"/>
  </si>
  <si>
    <t>立体式</t>
    <rPh sb="0" eb="3">
      <t>リッタイシキ</t>
    </rPh>
    <phoneticPr fontId="3"/>
  </si>
  <si>
    <t>地下式</t>
    <rPh sb="0" eb="3">
      <t>チカシキ</t>
    </rPh>
    <phoneticPr fontId="3"/>
  </si>
  <si>
    <t>広場式</t>
    <rPh sb="0" eb="2">
      <t>ヒロバ</t>
    </rPh>
    <rPh sb="2" eb="3">
      <t>シキ</t>
    </rPh>
    <phoneticPr fontId="3"/>
  </si>
  <si>
    <t>地下</t>
    <rPh sb="0" eb="2">
      <t>チカ</t>
    </rPh>
    <phoneticPr fontId="3"/>
  </si>
  <si>
    <t>地上</t>
    <rPh sb="0" eb="2">
      <t>チジョウ</t>
    </rPh>
    <phoneticPr fontId="3"/>
  </si>
  <si>
    <t>140</t>
  </si>
  <si>
    <t>敷地面積（㎡）</t>
    <rPh sb="0" eb="2">
      <t>シキチ</t>
    </rPh>
    <rPh sb="2" eb="4">
      <t>メンセキ</t>
    </rPh>
    <phoneticPr fontId="3"/>
  </si>
  <si>
    <t>敷地地価（円）</t>
    <rPh sb="0" eb="2">
      <t>シキチ</t>
    </rPh>
    <rPh sb="2" eb="4">
      <t>チカ</t>
    </rPh>
    <rPh sb="5" eb="6">
      <t>エン</t>
    </rPh>
    <phoneticPr fontId="3"/>
  </si>
  <si>
    <t>駐車場使用面積(㎡)</t>
    <phoneticPr fontId="3"/>
  </si>
  <si>
    <t xml:space="preserve">収容台数(台) </t>
    <phoneticPr fontId="3"/>
  </si>
  <si>
    <t>平均駐車時間（分）</t>
    <rPh sb="0" eb="2">
      <t>ヘイキン</t>
    </rPh>
    <rPh sb="2" eb="4">
      <t>チュウシャ</t>
    </rPh>
    <rPh sb="4" eb="6">
      <t>ジカン</t>
    </rPh>
    <rPh sb="7" eb="8">
      <t>フン</t>
    </rPh>
    <phoneticPr fontId="3"/>
  </si>
  <si>
    <t>１時間当たりの基本料金</t>
    <rPh sb="1" eb="3">
      <t>ジカン</t>
    </rPh>
    <rPh sb="3" eb="4">
      <t>ア</t>
    </rPh>
    <rPh sb="7" eb="9">
      <t>キホン</t>
    </rPh>
    <rPh sb="9" eb="11">
      <t>リョウキン</t>
    </rPh>
    <phoneticPr fontId="3"/>
  </si>
  <si>
    <t>１時間当たりの平均料金</t>
    <rPh sb="1" eb="3">
      <t>ジカン</t>
    </rPh>
    <rPh sb="3" eb="4">
      <t>ア</t>
    </rPh>
    <rPh sb="7" eb="9">
      <t>ヘイキン</t>
    </rPh>
    <rPh sb="9" eb="11">
      <t>リョウキン</t>
    </rPh>
    <phoneticPr fontId="3"/>
  </si>
  <si>
    <t>１台当たりの平均料金</t>
    <rPh sb="1" eb="2">
      <t>ダイ</t>
    </rPh>
    <rPh sb="2" eb="3">
      <t>ア</t>
    </rPh>
    <rPh sb="6" eb="8">
      <t>ヘイキン</t>
    </rPh>
    <rPh sb="8" eb="10">
      <t>リョウキン</t>
    </rPh>
    <phoneticPr fontId="3"/>
  </si>
  <si>
    <t>経過年数（年）</t>
    <rPh sb="0" eb="2">
      <t>ケイカ</t>
    </rPh>
    <rPh sb="2" eb="4">
      <t>ネンスウ</t>
    </rPh>
    <rPh sb="5" eb="6">
      <t>ネン</t>
    </rPh>
    <phoneticPr fontId="3"/>
  </si>
  <si>
    <t>全体事業費(千円)</t>
    <phoneticPr fontId="3"/>
  </si>
  <si>
    <t>福知山市食肉センター</t>
  </si>
  <si>
    <t>宅地造成事業特別会計</t>
  </si>
  <si>
    <t>平貯木場施設</t>
  </si>
  <si>
    <t>工業用地造成事業特別会計</t>
  </si>
  <si>
    <t>長岡京市営西山天王山駅東駐車場</t>
    <phoneticPr fontId="3"/>
  </si>
  <si>
    <t>長岡京市営西山天王山駅東駐車場</t>
    <phoneticPr fontId="3"/>
  </si>
  <si>
    <t>002</t>
    <phoneticPr fontId="3"/>
  </si>
  <si>
    <t>ii  その他借入金利息</t>
    <rPh sb="6" eb="7">
      <t>タ</t>
    </rPh>
    <phoneticPr fontId="3"/>
  </si>
  <si>
    <t>a</t>
    <phoneticPr fontId="3"/>
  </si>
  <si>
    <t>旧一般電気事業</t>
    <rPh sb="0" eb="1">
      <t>キュウ</t>
    </rPh>
    <rPh sb="1" eb="3">
      <t>イッパン</t>
    </rPh>
    <rPh sb="3" eb="5">
      <t>デンキ</t>
    </rPh>
    <rPh sb="5" eb="7">
      <t>ジギョウ</t>
    </rPh>
    <phoneticPr fontId="3"/>
  </si>
  <si>
    <t>販売（上記以外）</t>
    <rPh sb="0" eb="2">
      <t>ハンバイ</t>
    </rPh>
    <rPh sb="3" eb="5">
      <t>ジョウキ</t>
    </rPh>
    <rPh sb="5" eb="7">
      <t>イガイ</t>
    </rPh>
    <rPh sb="7" eb="8">
      <t>デンギョウ</t>
    </rPh>
    <phoneticPr fontId="3"/>
  </si>
  <si>
    <t>自家用（料金収入）</t>
    <rPh sb="0" eb="3">
      <t>ジカヨウ</t>
    </rPh>
    <rPh sb="4" eb="6">
      <t>リョウキン</t>
    </rPh>
    <rPh sb="6" eb="8">
      <t>シュウニュウ</t>
    </rPh>
    <phoneticPr fontId="3"/>
  </si>
  <si>
    <t>販売（上記以外）</t>
    <rPh sb="0" eb="2">
      <t>ハンバイ</t>
    </rPh>
    <rPh sb="3" eb="5">
      <t>ジョウキ</t>
    </rPh>
    <rPh sb="5" eb="7">
      <t>イガイ</t>
    </rPh>
    <phoneticPr fontId="3"/>
  </si>
  <si>
    <t>自家用（料金収入）</t>
    <phoneticPr fontId="3"/>
  </si>
  <si>
    <t>○</t>
    <phoneticPr fontId="3"/>
  </si>
  <si>
    <t>○</t>
    <phoneticPr fontId="3"/>
  </si>
  <si>
    <t>列081</t>
  </si>
  <si>
    <t>列082</t>
  </si>
  <si>
    <t>列083</t>
  </si>
  <si>
    <t>列084</t>
  </si>
  <si>
    <t>列085</t>
  </si>
  <si>
    <t>列086</t>
  </si>
  <si>
    <t>列087</t>
  </si>
  <si>
    <t>列088</t>
  </si>
  <si>
    <t>列089</t>
  </si>
  <si>
    <t>列090</t>
  </si>
  <si>
    <t>列091</t>
  </si>
  <si>
    <t>列092</t>
  </si>
  <si>
    <t>列093</t>
  </si>
  <si>
    <t>列094</t>
  </si>
  <si>
    <t>列095</t>
  </si>
  <si>
    <t>列096</t>
  </si>
  <si>
    <t>列097</t>
  </si>
  <si>
    <t>列098</t>
  </si>
  <si>
    <t>列099</t>
  </si>
  <si>
    <t>発電型式</t>
    <rPh sb="0" eb="2">
      <t>ハツデン</t>
    </rPh>
    <rPh sb="2" eb="4">
      <t>カタシキ</t>
    </rPh>
    <phoneticPr fontId="3"/>
  </si>
  <si>
    <t>延年齢</t>
    <rPh sb="0" eb="1">
      <t>ノ</t>
    </rPh>
    <rPh sb="1" eb="3">
      <t>ネンレイ</t>
    </rPh>
    <phoneticPr fontId="3"/>
  </si>
  <si>
    <t xml:space="preserve">伊根町訪問看護ステーション                                  </t>
    <phoneticPr fontId="3"/>
  </si>
  <si>
    <t>京丹波町介護療養型老人保健施設</t>
    <phoneticPr fontId="3"/>
  </si>
  <si>
    <t>一日平均配水量　(E)/365 (m3)   (G)</t>
    <rPh sb="0" eb="2">
      <t>イチニチ</t>
    </rPh>
    <rPh sb="2" eb="4">
      <t>ヘイキン</t>
    </rPh>
    <rPh sb="4" eb="7">
      <t>ハイスイリョウ</t>
    </rPh>
    <phoneticPr fontId="3"/>
  </si>
  <si>
    <t>一日一人平均給水量{(H)/(C)}/365*1000 (㍑)</t>
    <rPh sb="0" eb="2">
      <t>イチニチ</t>
    </rPh>
    <rPh sb="2" eb="3">
      <t>イチニン</t>
    </rPh>
    <rPh sb="3" eb="4">
      <t>ニン</t>
    </rPh>
    <rPh sb="4" eb="6">
      <t>ヘイキン</t>
    </rPh>
    <rPh sb="6" eb="9">
      <t>キュウスイリョウ</t>
    </rPh>
    <phoneticPr fontId="3"/>
  </si>
  <si>
    <t>　</t>
    <phoneticPr fontId="3"/>
  </si>
  <si>
    <t>需給調査実施の有無（１：有、２：無）</t>
    <rPh sb="0" eb="2">
      <t>ジュキュウ</t>
    </rPh>
    <rPh sb="2" eb="4">
      <t>チョウサ</t>
    </rPh>
    <rPh sb="4" eb="6">
      <t>ジッシ</t>
    </rPh>
    <rPh sb="7" eb="9">
      <t>ウム</t>
    </rPh>
    <rPh sb="12" eb="13">
      <t>ア</t>
    </rPh>
    <rPh sb="16" eb="17">
      <t>ナ</t>
    </rPh>
    <phoneticPr fontId="3"/>
  </si>
  <si>
    <t>手動欄ok</t>
    <rPh sb="0" eb="2">
      <t>シュドウ</t>
    </rPh>
    <rPh sb="2" eb="3">
      <t>ラン</t>
    </rPh>
    <phoneticPr fontId="3"/>
  </si>
  <si>
    <t>手動欄OK</t>
    <rPh sb="0" eb="3">
      <t>シュドウラン</t>
    </rPh>
    <phoneticPr fontId="3"/>
  </si>
  <si>
    <t>手動欄OK</t>
    <rPh sb="0" eb="2">
      <t>シュドウ</t>
    </rPh>
    <rPh sb="2" eb="3">
      <t>ラン</t>
    </rPh>
    <phoneticPr fontId="3"/>
  </si>
  <si>
    <t>12.令和５年度市町村別法非適用公営企業決算状況</t>
    <rPh sb="3" eb="5">
      <t>レイワ</t>
    </rPh>
    <rPh sb="6" eb="8">
      <t>ネンド</t>
    </rPh>
    <rPh sb="8" eb="11">
      <t>シチョウソン</t>
    </rPh>
    <rPh sb="11" eb="12">
      <t>ベツ</t>
    </rPh>
    <rPh sb="12" eb="13">
      <t>ホウ</t>
    </rPh>
    <rPh sb="13" eb="15">
      <t>ヒテキ</t>
    </rPh>
    <rPh sb="15" eb="16">
      <t>ヨウ</t>
    </rPh>
    <rPh sb="16" eb="18">
      <t>コウエイ</t>
    </rPh>
    <rPh sb="18" eb="20">
      <t>キギョウ</t>
    </rPh>
    <rPh sb="20" eb="22">
      <t>ケッサン</t>
    </rPh>
    <rPh sb="22" eb="24">
      <t>ジョウキョウ</t>
    </rPh>
    <phoneticPr fontId="3"/>
  </si>
  <si>
    <t>販売（FIT）</t>
    <rPh sb="0" eb="2">
      <t>ハンバイ</t>
    </rPh>
    <phoneticPr fontId="3"/>
  </si>
  <si>
    <t>販売（FIP）</t>
    <rPh sb="0" eb="2">
      <t>ハンバイ</t>
    </rPh>
    <phoneticPr fontId="3"/>
  </si>
  <si>
    <t>販売（非FIT・FIP）</t>
    <rPh sb="0" eb="2">
      <t>ハンバイ</t>
    </rPh>
    <rPh sb="3" eb="4">
      <t>ヒ</t>
    </rPh>
    <phoneticPr fontId="3"/>
  </si>
  <si>
    <t>2024</t>
  </si>
  <si>
    <t>住宅・工業団地特別会計</t>
  </si>
  <si>
    <t>土地建物造成事業特別会計</t>
  </si>
  <si>
    <t>（2） 港湾整備事業</t>
    <rPh sb="4" eb="6">
      <t>コウワン</t>
    </rPh>
    <rPh sb="6" eb="8">
      <t>セイビ</t>
    </rPh>
    <rPh sb="8" eb="10">
      <t>ジギョウ</t>
    </rPh>
    <phoneticPr fontId="3"/>
  </si>
  <si>
    <t>（３）と畜場事業</t>
    <rPh sb="4" eb="5">
      <t>チク</t>
    </rPh>
    <rPh sb="5" eb="6">
      <t>ジョウ</t>
    </rPh>
    <rPh sb="6" eb="8">
      <t>ジギョウ</t>
    </rPh>
    <phoneticPr fontId="3"/>
  </si>
  <si>
    <t>（４）電気事業</t>
    <rPh sb="3" eb="5">
      <t>デンキ</t>
    </rPh>
    <rPh sb="5" eb="7">
      <t>ジギョウ</t>
    </rPh>
    <phoneticPr fontId="3"/>
  </si>
  <si>
    <t>（５）宅地造成事業</t>
    <rPh sb="3" eb="5">
      <t>タクチ</t>
    </rPh>
    <rPh sb="5" eb="7">
      <t>ゾウセイ</t>
    </rPh>
    <rPh sb="7" eb="9">
      <t>ジギョウ</t>
    </rPh>
    <phoneticPr fontId="3"/>
  </si>
  <si>
    <t>(６)  駐車場整備事業</t>
    <rPh sb="5" eb="8">
      <t>チュウシャジョウ</t>
    </rPh>
    <rPh sb="8" eb="10">
      <t>セイビ</t>
    </rPh>
    <rPh sb="10" eb="12">
      <t>ジギョウ</t>
    </rPh>
    <phoneticPr fontId="3"/>
  </si>
  <si>
    <t>（７）介護サービス事業</t>
    <rPh sb="3" eb="5">
      <t>カイゴ</t>
    </rPh>
    <rPh sb="9" eb="11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</si>
</sst>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#,##0;&quot;△ &quot;#,##0"/>
    <numFmt numFmtId="178" formatCode="#,##0.0;[Red]\-#,##0.0"/>
    <numFmt numFmtId="179" formatCode="#,##0.0;&quot;△ &quot;#,##0.0"/>
    <numFmt numFmtId="180" formatCode="#,##0.0;&quot;△ &quot;#,##0.0;\-"/>
    <numFmt numFmtId="181" formatCode="0.0_ "/>
    <numFmt numFmtId="182" formatCode="0;&quot;△ &quot;0"/>
    <numFmt numFmtId="183" formatCode="#,##0.00;&quot;△ &quot;#,##0.00"/>
  </numFmts>
  <fonts count="4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36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36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2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2" fillId="0" borderId="0"/>
    <xf numFmtId="0" fontId="10" fillId="0" borderId="0"/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7" fillId="10" borderId="26" applyNumberFormat="0" applyAlignment="0" applyProtection="0">
      <alignment vertical="center"/>
    </xf>
    <xf numFmtId="0" fontId="38" fillId="10" borderId="25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1" borderId="2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12" borderId="2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54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178" fontId="4" fillId="0" borderId="0" xfId="1" applyNumberFormat="1" applyFont="1" applyFill="1" applyAlignment="1">
      <alignment vertical="center"/>
    </xf>
    <xf numFmtId="38" fontId="4" fillId="0" borderId="0" xfId="1" applyFont="1" applyFill="1" applyAlignment="1">
      <alignment vertical="center"/>
    </xf>
    <xf numFmtId="177" fontId="4" fillId="0" borderId="0" xfId="1" applyNumberFormat="1" applyFont="1" applyFill="1" applyAlignment="1">
      <alignment vertical="center"/>
    </xf>
    <xf numFmtId="177" fontId="4" fillId="0" borderId="0" xfId="1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78" fontId="16" fillId="0" borderId="1" xfId="1" applyNumberFormat="1" applyFont="1" applyFill="1" applyBorder="1" applyAlignment="1">
      <alignment vertical="center"/>
    </xf>
    <xf numFmtId="38" fontId="16" fillId="0" borderId="1" xfId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38" fontId="17" fillId="0" borderId="0" xfId="1" applyFont="1" applyFill="1" applyAlignment="1">
      <alignment horizontal="left" vertical="center"/>
    </xf>
    <xf numFmtId="49" fontId="15" fillId="0" borderId="0" xfId="0" applyNumberFormat="1" applyFont="1" applyAlignment="1">
      <alignment vertical="center"/>
    </xf>
    <xf numFmtId="38" fontId="15" fillId="0" borderId="0" xfId="1" applyFont="1" applyFill="1" applyAlignment="1">
      <alignment vertical="center"/>
    </xf>
    <xf numFmtId="49" fontId="15" fillId="0" borderId="0" xfId="1" quotePrefix="1" applyNumberFormat="1" applyFont="1" applyFill="1" applyAlignment="1">
      <alignment vertical="center"/>
    </xf>
    <xf numFmtId="38" fontId="15" fillId="0" borderId="0" xfId="1" quotePrefix="1" applyFont="1" applyFill="1" applyAlignment="1">
      <alignment vertical="center"/>
    </xf>
    <xf numFmtId="38" fontId="15" fillId="0" borderId="0" xfId="1" applyFont="1" applyFill="1" applyAlignment="1">
      <alignment horizontal="left" vertical="center"/>
    </xf>
    <xf numFmtId="38" fontId="15" fillId="0" borderId="0" xfId="1" quotePrefix="1" applyFont="1" applyFill="1" applyAlignment="1">
      <alignment horizontal="left" vertical="center"/>
    </xf>
    <xf numFmtId="38" fontId="18" fillId="0" borderId="0" xfId="1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38" fontId="19" fillId="3" borderId="1" xfId="1" applyFont="1" applyFill="1" applyBorder="1" applyAlignment="1">
      <alignment horizontal="right" vertical="center" shrinkToFit="1"/>
    </xf>
    <xf numFmtId="0" fontId="19" fillId="3" borderId="1" xfId="0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177" fontId="17" fillId="0" borderId="0" xfId="1" applyNumberFormat="1" applyFont="1" applyFill="1" applyAlignment="1">
      <alignment horizontal="left" vertical="center"/>
    </xf>
    <xf numFmtId="0" fontId="17" fillId="0" borderId="0" xfId="0" applyFont="1" applyAlignment="1">
      <alignment horizontal="left"/>
    </xf>
    <xf numFmtId="180" fontId="16" fillId="0" borderId="1" xfId="1" applyNumberFormat="1" applyFont="1" applyFill="1" applyBorder="1" applyAlignment="1">
      <alignment vertical="center"/>
    </xf>
    <xf numFmtId="176" fontId="16" fillId="0" borderId="1" xfId="1" applyNumberFormat="1" applyFont="1" applyFill="1" applyBorder="1" applyAlignment="1">
      <alignment vertical="center"/>
    </xf>
    <xf numFmtId="38" fontId="19" fillId="3" borderId="1" xfId="1" applyFont="1" applyFill="1" applyBorder="1" applyAlignment="1">
      <alignment horizontal="right" vertical="center"/>
    </xf>
    <xf numFmtId="177" fontId="19" fillId="3" borderId="1" xfId="1" applyNumberFormat="1" applyFont="1" applyFill="1" applyBorder="1" applyAlignment="1">
      <alignment horizontal="right" vertical="center"/>
    </xf>
    <xf numFmtId="177" fontId="19" fillId="0" borderId="1" xfId="1" applyNumberFormat="1" applyFont="1" applyFill="1" applyBorder="1" applyAlignment="1">
      <alignment horizontal="right" vertical="center"/>
    </xf>
    <xf numFmtId="177" fontId="4" fillId="2" borderId="4" xfId="1" applyNumberFormat="1" applyFont="1" applyFill="1" applyBorder="1" applyAlignment="1" applyProtection="1">
      <alignment horizontal="left" vertical="center"/>
    </xf>
    <xf numFmtId="177" fontId="4" fillId="2" borderId="4" xfId="1" applyNumberFormat="1" applyFont="1" applyFill="1" applyBorder="1" applyAlignment="1">
      <alignment vertical="center"/>
    </xf>
    <xf numFmtId="177" fontId="4" fillId="2" borderId="4" xfId="1" quotePrefix="1" applyNumberFormat="1" applyFont="1" applyFill="1" applyBorder="1" applyAlignment="1" applyProtection="1">
      <alignment horizontal="left" vertical="center"/>
    </xf>
    <xf numFmtId="177" fontId="4" fillId="2" borderId="0" xfId="1" applyNumberFormat="1" applyFont="1" applyFill="1" applyBorder="1" applyAlignment="1">
      <alignment vertical="center"/>
    </xf>
    <xf numFmtId="177" fontId="4" fillId="2" borderId="4" xfId="1" quotePrefix="1" applyNumberFormat="1" applyFont="1" applyFill="1" applyBorder="1" applyAlignment="1" applyProtection="1">
      <alignment horizontal="centerContinuous" vertical="center"/>
    </xf>
    <xf numFmtId="177" fontId="4" fillId="2" borderId="1" xfId="1" applyNumberFormat="1" applyFont="1" applyFill="1" applyBorder="1" applyAlignment="1" applyProtection="1">
      <alignment vertical="center"/>
    </xf>
    <xf numFmtId="49" fontId="4" fillId="2" borderId="5" xfId="1" applyNumberFormat="1" applyFont="1" applyFill="1" applyBorder="1" applyAlignment="1">
      <alignment horizontal="left" vertical="center"/>
    </xf>
    <xf numFmtId="177" fontId="4" fillId="2" borderId="6" xfId="1" applyNumberFormat="1" applyFont="1" applyFill="1" applyBorder="1" applyAlignment="1">
      <alignment vertical="center"/>
    </xf>
    <xf numFmtId="49" fontId="4" fillId="2" borderId="4" xfId="1" applyNumberFormat="1" applyFont="1" applyFill="1" applyBorder="1" applyAlignment="1" applyProtection="1">
      <alignment horizontal="left" vertical="center"/>
    </xf>
    <xf numFmtId="177" fontId="4" fillId="2" borderId="7" xfId="1" applyNumberFormat="1" applyFont="1" applyFill="1" applyBorder="1" applyAlignment="1" applyProtection="1">
      <alignment horizontal="left" vertical="center"/>
    </xf>
    <xf numFmtId="177" fontId="4" fillId="2" borderId="8" xfId="1" applyNumberFormat="1" applyFont="1" applyFill="1" applyBorder="1" applyAlignment="1" applyProtection="1">
      <alignment horizontal="left" vertical="center"/>
    </xf>
    <xf numFmtId="177" fontId="4" fillId="2" borderId="9" xfId="1" applyNumberFormat="1" applyFont="1" applyFill="1" applyBorder="1" applyAlignment="1">
      <alignment vertical="center"/>
    </xf>
    <xf numFmtId="177" fontId="4" fillId="2" borderId="3" xfId="1" applyNumberFormat="1" applyFont="1" applyFill="1" applyBorder="1" applyAlignment="1">
      <alignment vertical="center"/>
    </xf>
    <xf numFmtId="177" fontId="4" fillId="2" borderId="3" xfId="1" applyNumberFormat="1" applyFont="1" applyFill="1" applyBorder="1" applyAlignment="1" applyProtection="1">
      <alignment horizontal="left" vertical="center"/>
    </xf>
    <xf numFmtId="177" fontId="4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77" fontId="4" fillId="2" borderId="3" xfId="1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80" fontId="4" fillId="2" borderId="3" xfId="1" applyNumberFormat="1" applyFont="1" applyFill="1" applyBorder="1" applyAlignment="1">
      <alignment vertical="center"/>
    </xf>
    <xf numFmtId="49" fontId="15" fillId="0" borderId="0" xfId="0" applyNumberFormat="1" applyFont="1" applyAlignment="1">
      <alignment horizontal="right" vertical="center"/>
    </xf>
    <xf numFmtId="177" fontId="4" fillId="0" borderId="0" xfId="1" applyNumberFormat="1" applyFont="1" applyFill="1"/>
    <xf numFmtId="0" fontId="9" fillId="0" borderId="0" xfId="0" applyFont="1"/>
    <xf numFmtId="177" fontId="5" fillId="0" borderId="0" xfId="1" applyNumberFormat="1" applyFont="1" applyFill="1" applyAlignment="1">
      <alignment horizontal="right"/>
    </xf>
    <xf numFmtId="179" fontId="16" fillId="0" borderId="1" xfId="1" applyNumberFormat="1" applyFont="1" applyFill="1" applyBorder="1" applyAlignment="1">
      <alignment vertical="center"/>
    </xf>
    <xf numFmtId="0" fontId="4" fillId="2" borderId="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9" xfId="0" applyFont="1" applyFill="1" applyBorder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8" fontId="5" fillId="0" borderId="0" xfId="1" applyFont="1" applyFill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38" fontId="19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4" fillId="2" borderId="1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17" fillId="0" borderId="0" xfId="1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9" fontId="5" fillId="2" borderId="1" xfId="5" applyNumberFormat="1" applyFont="1" applyFill="1" applyBorder="1" applyAlignment="1">
      <alignment vertical="center"/>
    </xf>
    <xf numFmtId="49" fontId="5" fillId="2" borderId="1" xfId="5" applyNumberFormat="1" applyFont="1" applyFill="1" applyBorder="1" applyAlignment="1">
      <alignment horizontal="center" vertical="center"/>
    </xf>
    <xf numFmtId="49" fontId="5" fillId="2" borderId="4" xfId="5" applyNumberFormat="1" applyFont="1" applyFill="1" applyBorder="1" applyAlignment="1">
      <alignment horizontal="left" vertical="center"/>
    </xf>
    <xf numFmtId="49" fontId="5" fillId="2" borderId="9" xfId="5" applyNumberFormat="1" applyFont="1" applyFill="1" applyBorder="1" applyAlignment="1">
      <alignment horizontal="left" vertical="center"/>
    </xf>
    <xf numFmtId="49" fontId="5" fillId="2" borderId="9" xfId="5" applyNumberFormat="1" applyFont="1" applyFill="1" applyBorder="1" applyAlignment="1">
      <alignment horizontal="center" vertical="center"/>
    </xf>
    <xf numFmtId="49" fontId="5" fillId="2" borderId="3" xfId="5" applyNumberFormat="1" applyFont="1" applyFill="1" applyBorder="1" applyAlignment="1">
      <alignment horizontal="left" vertical="center"/>
    </xf>
    <xf numFmtId="49" fontId="5" fillId="2" borderId="6" xfId="5" applyNumberFormat="1" applyFont="1" applyFill="1" applyBorder="1" applyAlignment="1">
      <alignment horizontal="left" vertical="center"/>
    </xf>
    <xf numFmtId="49" fontId="5" fillId="2" borderId="4" xfId="5" applyNumberFormat="1" applyFont="1" applyFill="1" applyBorder="1" applyAlignment="1">
      <alignment vertical="center"/>
    </xf>
    <xf numFmtId="49" fontId="5" fillId="2" borderId="1" xfId="5" applyNumberFormat="1" applyFont="1" applyFill="1" applyBorder="1" applyAlignment="1">
      <alignment horizontal="left" vertical="center"/>
    </xf>
    <xf numFmtId="49" fontId="5" fillId="2" borderId="3" xfId="5" applyNumberFormat="1" applyFont="1" applyFill="1" applyBorder="1" applyAlignment="1">
      <alignment horizontal="distributed" vertical="center"/>
    </xf>
    <xf numFmtId="49" fontId="5" fillId="2" borderId="3" xfId="5" applyNumberFormat="1" applyFont="1" applyFill="1" applyBorder="1" applyAlignment="1">
      <alignment vertical="center"/>
    </xf>
    <xf numFmtId="49" fontId="11" fillId="2" borderId="3" xfId="5" applyNumberFormat="1" applyFont="1" applyFill="1" applyBorder="1" applyAlignment="1">
      <alignment vertical="center" wrapText="1"/>
    </xf>
    <xf numFmtId="49" fontId="12" fillId="2" borderId="3" xfId="5" applyNumberFormat="1" applyFont="1" applyFill="1" applyBorder="1" applyAlignment="1">
      <alignment vertical="center" wrapText="1"/>
    </xf>
    <xf numFmtId="49" fontId="5" fillId="2" borderId="9" xfId="5" applyNumberFormat="1" applyFont="1" applyFill="1" applyBorder="1" applyAlignment="1">
      <alignment vertical="center"/>
    </xf>
    <xf numFmtId="49" fontId="5" fillId="2" borderId="1" xfId="5" quotePrefix="1" applyNumberFormat="1" applyFont="1" applyFill="1" applyBorder="1" applyAlignment="1">
      <alignment horizontal="left" vertical="center"/>
    </xf>
    <xf numFmtId="49" fontId="5" fillId="2" borderId="4" xfId="5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17" fillId="0" borderId="0" xfId="0" applyNumberFormat="1" applyFont="1" applyAlignment="1">
      <alignment vertical="center"/>
    </xf>
    <xf numFmtId="181" fontId="16" fillId="0" borderId="1" xfId="1" applyNumberFormat="1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177" fontId="17" fillId="0" borderId="0" xfId="0" applyNumberFormat="1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38" fontId="4" fillId="0" borderId="0" xfId="2" applyFont="1" applyFill="1" applyAlignment="1">
      <alignment vertical="center"/>
    </xf>
    <xf numFmtId="0" fontId="20" fillId="0" borderId="0" xfId="0" applyFont="1" applyAlignment="1">
      <alignment vertical="center"/>
    </xf>
    <xf numFmtId="177" fontId="4" fillId="0" borderId="0" xfId="2" applyNumberFormat="1" applyFont="1" applyFill="1" applyAlignment="1">
      <alignment vertical="center"/>
    </xf>
    <xf numFmtId="38" fontId="4" fillId="2" borderId="1" xfId="2" applyFont="1" applyFill="1" applyBorder="1" applyAlignment="1">
      <alignment horizontal="center" vertical="center"/>
    </xf>
    <xf numFmtId="38" fontId="17" fillId="0" borderId="0" xfId="2" applyFont="1" applyFill="1" applyAlignment="1">
      <alignment vertical="center"/>
    </xf>
    <xf numFmtId="0" fontId="17" fillId="4" borderId="0" xfId="0" quotePrefix="1" applyFont="1" applyFill="1" applyAlignment="1">
      <alignment vertical="center"/>
    </xf>
    <xf numFmtId="0" fontId="23" fillId="0" borderId="0" xfId="0" applyFont="1"/>
    <xf numFmtId="38" fontId="4" fillId="2" borderId="1" xfId="2" applyFont="1" applyFill="1" applyBorder="1" applyAlignment="1">
      <alignment vertical="center"/>
    </xf>
    <xf numFmtId="177" fontId="4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177" fontId="4" fillId="2" borderId="1" xfId="2" applyNumberFormat="1" applyFont="1" applyFill="1" applyBorder="1" applyAlignment="1">
      <alignment vertical="center"/>
    </xf>
    <xf numFmtId="38" fontId="4" fillId="2" borderId="3" xfId="2" applyFont="1" applyFill="1" applyBorder="1" applyAlignment="1">
      <alignment vertical="center"/>
    </xf>
    <xf numFmtId="38" fontId="4" fillId="2" borderId="9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9" fontId="16" fillId="0" borderId="1" xfId="2" applyNumberFormat="1" applyFont="1" applyFill="1" applyBorder="1" applyAlignment="1">
      <alignment vertical="center"/>
    </xf>
    <xf numFmtId="180" fontId="16" fillId="0" borderId="1" xfId="2" applyNumberFormat="1" applyFont="1" applyFill="1" applyBorder="1" applyAlignment="1">
      <alignment vertical="center"/>
    </xf>
    <xf numFmtId="38" fontId="15" fillId="0" borderId="0" xfId="2" applyFont="1" applyFill="1" applyAlignment="1">
      <alignment vertical="center"/>
    </xf>
    <xf numFmtId="0" fontId="4" fillId="2" borderId="1" xfId="2" applyNumberFormat="1" applyFont="1" applyFill="1" applyBorder="1" applyAlignment="1">
      <alignment vertical="center"/>
    </xf>
    <xf numFmtId="38" fontId="17" fillId="5" borderId="1" xfId="2" applyFont="1" applyFill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177" fontId="17" fillId="5" borderId="1" xfId="2" applyNumberFormat="1" applyFont="1" applyFill="1" applyBorder="1" applyAlignment="1">
      <alignment horizontal="center" vertical="center"/>
    </xf>
    <xf numFmtId="38" fontId="17" fillId="5" borderId="1" xfId="2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177" fontId="17" fillId="5" borderId="1" xfId="2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49" fontId="14" fillId="0" borderId="0" xfId="3" applyNumberFormat="1" applyFont="1">
      <alignment vertical="center"/>
    </xf>
    <xf numFmtId="177" fontId="16" fillId="2" borderId="1" xfId="0" applyNumberFormat="1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center" vertical="center"/>
    </xf>
    <xf numFmtId="38" fontId="19" fillId="3" borderId="1" xfId="1" applyFont="1" applyFill="1" applyBorder="1" applyAlignment="1">
      <alignment vertical="center"/>
    </xf>
    <xf numFmtId="177" fontId="5" fillId="0" borderId="0" xfId="2" applyNumberFormat="1" applyFont="1" applyFill="1" applyAlignment="1">
      <alignment horizontal="right" vertical="center"/>
    </xf>
    <xf numFmtId="0" fontId="4" fillId="2" borderId="1" xfId="2" applyNumberFormat="1" applyFont="1" applyFill="1" applyBorder="1" applyAlignment="1">
      <alignment horizontal="center" vertical="center"/>
    </xf>
    <xf numFmtId="38" fontId="17" fillId="2" borderId="1" xfId="2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7" fontId="15" fillId="0" borderId="0" xfId="2" applyNumberFormat="1" applyFont="1" applyFill="1" applyAlignment="1">
      <alignment vertical="center"/>
    </xf>
    <xf numFmtId="177" fontId="4" fillId="2" borderId="1" xfId="2" applyNumberFormat="1" applyFont="1" applyFill="1" applyBorder="1" applyAlignment="1">
      <alignment horizontal="center" vertical="center" wrapText="1"/>
    </xf>
    <xf numFmtId="177" fontId="21" fillId="5" borderId="1" xfId="2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77" fontId="18" fillId="5" borderId="1" xfId="2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8" fillId="5" borderId="1" xfId="6" applyNumberFormat="1" applyFont="1" applyFill="1" applyBorder="1" applyAlignment="1">
      <alignment horizontal="center" vertical="center" wrapText="1"/>
    </xf>
    <xf numFmtId="180" fontId="4" fillId="2" borderId="1" xfId="2" applyNumberFormat="1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177" fontId="16" fillId="2" borderId="1" xfId="0" applyNumberFormat="1" applyFont="1" applyFill="1" applyBorder="1" applyAlignment="1">
      <alignment horizontal="center" vertical="center"/>
    </xf>
    <xf numFmtId="178" fontId="16" fillId="2" borderId="1" xfId="1" applyNumberFormat="1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 wrapText="1"/>
    </xf>
    <xf numFmtId="177" fontId="17" fillId="5" borderId="1" xfId="0" applyNumberFormat="1" applyFont="1" applyFill="1" applyBorder="1" applyAlignment="1">
      <alignment vertical="center"/>
    </xf>
    <xf numFmtId="177" fontId="17" fillId="5" borderId="1" xfId="0" applyNumberFormat="1" applyFont="1" applyFill="1" applyBorder="1" applyAlignment="1">
      <alignment horizontal="center" vertical="center"/>
    </xf>
    <xf numFmtId="177" fontId="16" fillId="2" borderId="1" xfId="1" applyNumberFormat="1" applyFont="1" applyFill="1" applyBorder="1" applyAlignment="1">
      <alignment vertical="center"/>
    </xf>
    <xf numFmtId="180" fontId="16" fillId="2" borderId="1" xfId="1" applyNumberFormat="1" applyFont="1" applyFill="1" applyBorder="1" applyAlignment="1">
      <alignment vertical="center"/>
    </xf>
    <xf numFmtId="176" fontId="16" fillId="2" borderId="1" xfId="1" applyNumberFormat="1" applyFont="1" applyFill="1" applyBorder="1" applyAlignment="1">
      <alignment vertical="center"/>
    </xf>
    <xf numFmtId="181" fontId="16" fillId="2" borderId="1" xfId="1" applyNumberFormat="1" applyFont="1" applyFill="1" applyBorder="1" applyAlignment="1">
      <alignment vertical="center"/>
    </xf>
    <xf numFmtId="38" fontId="16" fillId="2" borderId="1" xfId="1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 wrapText="1"/>
    </xf>
    <xf numFmtId="0" fontId="14" fillId="0" borderId="0" xfId="3" applyFont="1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182" fontId="17" fillId="0" borderId="0" xfId="0" applyNumberFormat="1" applyFont="1" applyAlignment="1">
      <alignment horizontal="left" vertical="center"/>
    </xf>
    <xf numFmtId="38" fontId="16" fillId="0" borderId="1" xfId="1" applyFont="1" applyFill="1" applyBorder="1"/>
    <xf numFmtId="176" fontId="15" fillId="0" borderId="0" xfId="0" quotePrefix="1" applyNumberFormat="1" applyFont="1" applyAlignment="1">
      <alignment vertical="center"/>
    </xf>
    <xf numFmtId="177" fontId="9" fillId="0" borderId="0" xfId="0" quotePrefix="1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38" fontId="9" fillId="5" borderId="1" xfId="2" applyFont="1" applyFill="1" applyBorder="1" applyAlignment="1">
      <alignment horizontal="center" vertical="center"/>
    </xf>
    <xf numFmtId="0" fontId="15" fillId="0" borderId="0" xfId="0" quotePrefix="1" applyFont="1" applyAlignment="1">
      <alignment vertical="center"/>
    </xf>
    <xf numFmtId="0" fontId="9" fillId="0" borderId="0" xfId="0" quotePrefix="1" applyFont="1" applyAlignment="1">
      <alignment vertical="center"/>
    </xf>
    <xf numFmtId="177" fontId="9" fillId="5" borderId="1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15" fillId="0" borderId="0" xfId="2" applyNumberFormat="1" applyFont="1" applyFill="1" applyAlignment="1">
      <alignment vertical="center"/>
    </xf>
    <xf numFmtId="180" fontId="16" fillId="0" borderId="1" xfId="1" applyNumberFormat="1" applyFont="1" applyFill="1" applyBorder="1" applyAlignment="1">
      <alignment horizontal="right" vertical="center"/>
    </xf>
    <xf numFmtId="176" fontId="16" fillId="0" borderId="1" xfId="1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38" fontId="25" fillId="0" borderId="0" xfId="1" applyFont="1" applyFill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0" fontId="26" fillId="0" borderId="0" xfId="0" applyFont="1"/>
    <xf numFmtId="177" fontId="9" fillId="5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center" vertical="center"/>
    </xf>
    <xf numFmtId="38" fontId="9" fillId="0" borderId="0" xfId="2" applyFont="1" applyFill="1" applyAlignment="1">
      <alignment vertical="center"/>
    </xf>
    <xf numFmtId="0" fontId="19" fillId="3" borderId="1" xfId="1" applyNumberFormat="1" applyFont="1" applyFill="1" applyBorder="1" applyAlignment="1">
      <alignment horizontal="right" vertical="center"/>
    </xf>
    <xf numFmtId="40" fontId="19" fillId="3" borderId="1" xfId="1" applyNumberFormat="1" applyFont="1" applyFill="1" applyBorder="1" applyAlignment="1">
      <alignment horizontal="right" vertical="center"/>
    </xf>
    <xf numFmtId="183" fontId="4" fillId="2" borderId="1" xfId="2" applyNumberFormat="1" applyFont="1" applyFill="1" applyBorder="1" applyAlignment="1">
      <alignment vertical="center"/>
    </xf>
    <xf numFmtId="38" fontId="19" fillId="3" borderId="1" xfId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49" fontId="0" fillId="37" borderId="0" xfId="0" applyNumberFormat="1" applyFill="1" applyAlignment="1">
      <alignment vertical="center"/>
    </xf>
    <xf numFmtId="0" fontId="0" fillId="37" borderId="0" xfId="0" applyFill="1" applyAlignment="1">
      <alignment vertical="center"/>
    </xf>
    <xf numFmtId="49" fontId="26" fillId="37" borderId="0" xfId="0" applyNumberFormat="1" applyFont="1" applyFill="1" applyAlignment="1">
      <alignment vertical="center"/>
    </xf>
    <xf numFmtId="0" fontId="4" fillId="38" borderId="0" xfId="0" applyFont="1" applyFill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2" borderId="4" xfId="4" applyFont="1" applyFill="1" applyBorder="1" applyAlignment="1">
      <alignment vertical="center"/>
    </xf>
    <xf numFmtId="0" fontId="4" fillId="2" borderId="9" xfId="4" applyFont="1" applyFill="1" applyBorder="1" applyAlignment="1">
      <alignment vertical="center"/>
    </xf>
    <xf numFmtId="0" fontId="4" fillId="2" borderId="3" xfId="4" applyFont="1" applyFill="1" applyBorder="1" applyAlignment="1">
      <alignment vertical="center"/>
    </xf>
    <xf numFmtId="178" fontId="4" fillId="2" borderId="4" xfId="1" applyNumberFormat="1" applyFont="1" applyFill="1" applyBorder="1" applyAlignment="1" applyProtection="1">
      <alignment horizontal="left" vertical="center"/>
    </xf>
    <xf numFmtId="178" fontId="4" fillId="2" borderId="9" xfId="1" applyNumberFormat="1" applyFont="1" applyFill="1" applyBorder="1" applyAlignment="1" applyProtection="1">
      <alignment horizontal="left" vertical="center"/>
    </xf>
    <xf numFmtId="178" fontId="4" fillId="2" borderId="3" xfId="1" applyNumberFormat="1" applyFont="1" applyFill="1" applyBorder="1" applyAlignment="1" applyProtection="1">
      <alignment horizontal="left" vertical="center"/>
    </xf>
    <xf numFmtId="0" fontId="4" fillId="2" borderId="5" xfId="4" applyFont="1" applyFill="1" applyBorder="1" applyAlignment="1">
      <alignment horizontal="center" vertical="center" textRotation="255"/>
    </xf>
    <xf numFmtId="0" fontId="4" fillId="2" borderId="12" xfId="4" applyFont="1" applyFill="1" applyBorder="1" applyAlignment="1">
      <alignment horizontal="center" vertical="center" textRotation="255"/>
    </xf>
    <xf numFmtId="0" fontId="4" fillId="2" borderId="6" xfId="4" applyFont="1" applyFill="1" applyBorder="1" applyAlignment="1">
      <alignment horizontal="center" vertical="center" textRotation="255"/>
    </xf>
    <xf numFmtId="0" fontId="4" fillId="2" borderId="1" xfId="4" applyFont="1" applyFill="1" applyBorder="1" applyAlignment="1">
      <alignment vertical="center"/>
    </xf>
    <xf numFmtId="49" fontId="4" fillId="2" borderId="4" xfId="4" applyNumberFormat="1" applyFont="1" applyFill="1" applyBorder="1" applyAlignment="1">
      <alignment vertical="center"/>
    </xf>
    <xf numFmtId="49" fontId="4" fillId="2" borderId="9" xfId="4" applyNumberFormat="1" applyFont="1" applyFill="1" applyBorder="1" applyAlignment="1">
      <alignment vertical="center"/>
    </xf>
    <xf numFmtId="49" fontId="4" fillId="2" borderId="3" xfId="4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49" fontId="4" fillId="2" borderId="1" xfId="4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40" fontId="4" fillId="2" borderId="1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49" fontId="4" fillId="2" borderId="7" xfId="4" applyNumberFormat="1" applyFont="1" applyFill="1" applyBorder="1" applyAlignment="1">
      <alignment vertical="center" shrinkToFit="1"/>
    </xf>
    <xf numFmtId="49" fontId="4" fillId="2" borderId="2" xfId="4" applyNumberFormat="1" applyFont="1" applyFill="1" applyBorder="1" applyAlignment="1">
      <alignment vertical="center" shrinkToFit="1"/>
    </xf>
    <xf numFmtId="49" fontId="4" fillId="2" borderId="13" xfId="4" applyNumberFormat="1" applyFont="1" applyFill="1" applyBorder="1" applyAlignment="1">
      <alignment vertical="center" shrinkToFit="1"/>
    </xf>
    <xf numFmtId="49" fontId="4" fillId="2" borderId="8" xfId="4" applyNumberFormat="1" applyFont="1" applyFill="1" applyBorder="1" applyAlignment="1">
      <alignment vertical="center" shrinkToFit="1"/>
    </xf>
    <xf numFmtId="49" fontId="4" fillId="2" borderId="10" xfId="4" applyNumberFormat="1" applyFont="1" applyFill="1" applyBorder="1" applyAlignment="1">
      <alignment vertical="center" shrinkToFit="1"/>
    </xf>
    <xf numFmtId="49" fontId="4" fillId="2" borderId="11" xfId="4" applyNumberFormat="1" applyFont="1" applyFill="1" applyBorder="1" applyAlignment="1">
      <alignment vertical="center" shrinkToFit="1"/>
    </xf>
    <xf numFmtId="0" fontId="4" fillId="2" borderId="7" xfId="4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0" fontId="4" fillId="2" borderId="8" xfId="4" applyFont="1" applyFill="1" applyBorder="1" applyAlignment="1">
      <alignment vertical="center"/>
    </xf>
    <xf numFmtId="0" fontId="4" fillId="2" borderId="11" xfId="4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4" applyFont="1" applyFill="1" applyBorder="1" applyAlignment="1">
      <alignment horizontal="left" vertical="center"/>
    </xf>
    <xf numFmtId="0" fontId="4" fillId="2" borderId="9" xfId="4" applyFont="1" applyFill="1" applyBorder="1" applyAlignment="1">
      <alignment horizontal="left" vertical="center"/>
    </xf>
    <xf numFmtId="0" fontId="4" fillId="2" borderId="3" xfId="4" applyFont="1" applyFill="1" applyBorder="1" applyAlignment="1">
      <alignment horizontal="left" vertical="center"/>
    </xf>
    <xf numFmtId="0" fontId="4" fillId="2" borderId="15" xfId="4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5" xfId="4" applyNumberFormat="1" applyFont="1" applyFill="1" applyBorder="1" applyAlignment="1">
      <alignment horizontal="center" vertical="center" textRotation="255"/>
    </xf>
    <xf numFmtId="49" fontId="4" fillId="2" borderId="12" xfId="4" applyNumberFormat="1" applyFont="1" applyFill="1" applyBorder="1" applyAlignment="1">
      <alignment horizontal="center" vertical="center" textRotation="255"/>
    </xf>
    <xf numFmtId="49" fontId="4" fillId="2" borderId="6" xfId="4" applyNumberFormat="1" applyFont="1" applyFill="1" applyBorder="1" applyAlignment="1">
      <alignment horizontal="center" vertical="center" textRotation="255"/>
    </xf>
    <xf numFmtId="0" fontId="27" fillId="0" borderId="0" xfId="0" applyFont="1" applyAlignment="1">
      <alignment horizontal="center" vertical="center" shrinkToFit="1"/>
    </xf>
    <xf numFmtId="0" fontId="4" fillId="2" borderId="4" xfId="4" applyFont="1" applyFill="1" applyBorder="1"/>
    <xf numFmtId="0" fontId="4" fillId="2" borderId="3" xfId="4" applyFont="1" applyFill="1" applyBorder="1"/>
    <xf numFmtId="49" fontId="4" fillId="2" borderId="7" xfId="4" applyNumberFormat="1" applyFont="1" applyFill="1" applyBorder="1" applyAlignment="1">
      <alignment vertical="center" wrapText="1"/>
    </xf>
    <xf numFmtId="49" fontId="4" fillId="2" borderId="13" xfId="4" applyNumberFormat="1" applyFont="1" applyFill="1" applyBorder="1" applyAlignment="1">
      <alignment vertical="center" wrapText="1"/>
    </xf>
    <xf numFmtId="49" fontId="4" fillId="2" borderId="15" xfId="4" applyNumberFormat="1" applyFont="1" applyFill="1" applyBorder="1" applyAlignment="1">
      <alignment vertical="center" wrapText="1"/>
    </xf>
    <xf numFmtId="49" fontId="4" fillId="2" borderId="14" xfId="4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textRotation="255"/>
    </xf>
    <xf numFmtId="177" fontId="4" fillId="2" borderId="19" xfId="1" applyNumberFormat="1" applyFont="1" applyFill="1" applyBorder="1" applyAlignment="1">
      <alignment vertical="center"/>
    </xf>
    <xf numFmtId="177" fontId="4" fillId="2" borderId="20" xfId="1" applyNumberFormat="1" applyFont="1" applyFill="1" applyBorder="1" applyAlignment="1">
      <alignment vertical="center"/>
    </xf>
    <xf numFmtId="177" fontId="4" fillId="2" borderId="21" xfId="1" applyNumberFormat="1" applyFont="1" applyFill="1" applyBorder="1" applyAlignment="1">
      <alignment vertical="center"/>
    </xf>
    <xf numFmtId="177" fontId="4" fillId="2" borderId="9" xfId="1" applyNumberFormat="1" applyFont="1" applyFill="1" applyBorder="1" applyAlignment="1" applyProtection="1">
      <alignment horizontal="left" vertical="center"/>
    </xf>
    <xf numFmtId="177" fontId="4" fillId="2" borderId="3" xfId="1" applyNumberFormat="1" applyFont="1" applyFill="1" applyBorder="1" applyAlignment="1" applyProtection="1">
      <alignment horizontal="left" vertical="center"/>
    </xf>
    <xf numFmtId="177" fontId="4" fillId="2" borderId="1" xfId="1" applyNumberFormat="1" applyFont="1" applyFill="1" applyBorder="1" applyAlignment="1">
      <alignment horizontal="center" vertical="center" textRotation="255"/>
    </xf>
    <xf numFmtId="177" fontId="4" fillId="2" borderId="4" xfId="1" applyNumberFormat="1" applyFont="1" applyFill="1" applyBorder="1" applyAlignment="1">
      <alignment vertical="center"/>
    </xf>
    <xf numFmtId="177" fontId="4" fillId="2" borderId="9" xfId="1" applyNumberFormat="1" applyFont="1" applyFill="1" applyBorder="1" applyAlignment="1">
      <alignment vertical="center"/>
    </xf>
    <xf numFmtId="177" fontId="4" fillId="2" borderId="3" xfId="1" applyNumberFormat="1" applyFont="1" applyFill="1" applyBorder="1" applyAlignment="1">
      <alignment vertical="center"/>
    </xf>
    <xf numFmtId="177" fontId="4" fillId="2" borderId="9" xfId="1" applyNumberFormat="1" applyFont="1" applyFill="1" applyBorder="1" applyAlignment="1" applyProtection="1">
      <alignment vertical="center"/>
    </xf>
    <xf numFmtId="177" fontId="4" fillId="2" borderId="3" xfId="1" applyNumberFormat="1" applyFont="1" applyFill="1" applyBorder="1" applyAlignment="1" applyProtection="1">
      <alignment vertical="center"/>
    </xf>
    <xf numFmtId="177" fontId="4" fillId="2" borderId="7" xfId="1" applyNumberFormat="1" applyFont="1" applyFill="1" applyBorder="1" applyAlignment="1" applyProtection="1">
      <alignment horizontal="left" vertical="center" wrapText="1"/>
    </xf>
    <xf numFmtId="177" fontId="4" fillId="2" borderId="2" xfId="1" quotePrefix="1" applyNumberFormat="1" applyFont="1" applyFill="1" applyBorder="1" applyAlignment="1" applyProtection="1">
      <alignment horizontal="left" vertical="center" wrapText="1"/>
    </xf>
    <xf numFmtId="177" fontId="4" fillId="2" borderId="13" xfId="1" quotePrefix="1" applyNumberFormat="1" applyFont="1" applyFill="1" applyBorder="1" applyAlignment="1" applyProtection="1">
      <alignment horizontal="left" vertical="center" wrapText="1"/>
    </xf>
    <xf numFmtId="177" fontId="4" fillId="2" borderId="8" xfId="1" quotePrefix="1" applyNumberFormat="1" applyFont="1" applyFill="1" applyBorder="1" applyAlignment="1" applyProtection="1">
      <alignment horizontal="left" vertical="center" wrapText="1"/>
    </xf>
    <xf numFmtId="177" fontId="4" fillId="2" borderId="10" xfId="1" quotePrefix="1" applyNumberFormat="1" applyFont="1" applyFill="1" applyBorder="1" applyAlignment="1" applyProtection="1">
      <alignment horizontal="left" vertical="center" wrapText="1"/>
    </xf>
    <xf numFmtId="177" fontId="4" fillId="2" borderId="11" xfId="1" quotePrefix="1" applyNumberFormat="1" applyFont="1" applyFill="1" applyBorder="1" applyAlignment="1" applyProtection="1">
      <alignment horizontal="left" vertical="center" wrapText="1"/>
    </xf>
    <xf numFmtId="177" fontId="11" fillId="2" borderId="1" xfId="1" applyNumberFormat="1" applyFont="1" applyFill="1" applyBorder="1" applyAlignment="1" applyProtection="1">
      <alignment horizontal="center" vertical="center"/>
    </xf>
    <xf numFmtId="177" fontId="12" fillId="2" borderId="7" xfId="1" applyNumberFormat="1" applyFont="1" applyFill="1" applyBorder="1" applyAlignment="1">
      <alignment horizontal="left" vertical="center" wrapText="1"/>
    </xf>
    <xf numFmtId="177" fontId="12" fillId="2" borderId="2" xfId="1" applyNumberFormat="1" applyFont="1" applyFill="1" applyBorder="1" applyAlignment="1">
      <alignment horizontal="left" vertical="center" wrapText="1"/>
    </xf>
    <xf numFmtId="177" fontId="12" fillId="2" borderId="13" xfId="1" applyNumberFormat="1" applyFont="1" applyFill="1" applyBorder="1" applyAlignment="1">
      <alignment horizontal="left" vertical="center" wrapText="1"/>
    </xf>
    <xf numFmtId="177" fontId="12" fillId="2" borderId="8" xfId="1" applyNumberFormat="1" applyFont="1" applyFill="1" applyBorder="1" applyAlignment="1">
      <alignment horizontal="left" vertical="center" wrapText="1"/>
    </xf>
    <xf numFmtId="177" fontId="12" fillId="2" borderId="10" xfId="1" applyNumberFormat="1" applyFont="1" applyFill="1" applyBorder="1" applyAlignment="1">
      <alignment horizontal="left" vertical="center" wrapText="1"/>
    </xf>
    <xf numFmtId="177" fontId="12" fillId="2" borderId="11" xfId="1" applyNumberFormat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7" fontId="4" fillId="2" borderId="18" xfId="1" applyNumberFormat="1" applyFont="1" applyFill="1" applyBorder="1" applyAlignment="1">
      <alignment vertical="center" wrapText="1"/>
    </xf>
    <xf numFmtId="177" fontId="4" fillId="2" borderId="5" xfId="1" applyNumberFormat="1" applyFont="1" applyFill="1" applyBorder="1" applyAlignment="1" applyProtection="1">
      <alignment horizontal="center" vertical="center" textRotation="255" wrapText="1"/>
    </xf>
    <xf numFmtId="177" fontId="4" fillId="2" borderId="12" xfId="1" applyNumberFormat="1" applyFont="1" applyFill="1" applyBorder="1" applyAlignment="1" applyProtection="1">
      <alignment horizontal="center" vertical="center" textRotation="255"/>
    </xf>
    <xf numFmtId="177" fontId="4" fillId="2" borderId="6" xfId="1" applyNumberFormat="1" applyFont="1" applyFill="1" applyBorder="1" applyAlignment="1" applyProtection="1">
      <alignment horizontal="center" vertical="center" textRotation="255"/>
    </xf>
    <xf numFmtId="177" fontId="6" fillId="2" borderId="5" xfId="1" applyNumberFormat="1" applyFont="1" applyFill="1" applyBorder="1" applyAlignment="1">
      <alignment vertical="center" textRotation="255" wrapText="1"/>
    </xf>
    <xf numFmtId="177" fontId="6" fillId="2" borderId="12" xfId="1" applyNumberFormat="1" applyFont="1" applyFill="1" applyBorder="1" applyAlignment="1">
      <alignment vertical="center" textRotation="255" wrapText="1"/>
    </xf>
    <xf numFmtId="177" fontId="6" fillId="2" borderId="6" xfId="1" applyNumberFormat="1" applyFont="1" applyFill="1" applyBorder="1" applyAlignment="1">
      <alignment vertical="center" textRotation="255" wrapText="1"/>
    </xf>
    <xf numFmtId="177" fontId="4" fillId="2" borderId="5" xfId="1" applyNumberFormat="1" applyFont="1" applyFill="1" applyBorder="1" applyAlignment="1">
      <alignment vertical="center" textRotation="255" wrapText="1"/>
    </xf>
    <xf numFmtId="177" fontId="4" fillId="2" borderId="12" xfId="1" applyNumberFormat="1" applyFont="1" applyFill="1" applyBorder="1" applyAlignment="1">
      <alignment vertical="center" textRotation="255" wrapText="1"/>
    </xf>
    <xf numFmtId="177" fontId="4" fillId="2" borderId="6" xfId="1" applyNumberFormat="1" applyFont="1" applyFill="1" applyBorder="1" applyAlignment="1">
      <alignment vertical="center" textRotation="255" wrapText="1"/>
    </xf>
    <xf numFmtId="177" fontId="4" fillId="2" borderId="4" xfId="1" applyNumberFormat="1" applyFont="1" applyFill="1" applyBorder="1" applyAlignment="1" applyProtection="1">
      <alignment horizontal="left" vertical="center"/>
    </xf>
    <xf numFmtId="177" fontId="4" fillId="2" borderId="9" xfId="1" applyNumberFormat="1" applyFont="1" applyFill="1" applyBorder="1" applyAlignment="1" applyProtection="1">
      <alignment horizontal="left" vertical="center" indent="1"/>
    </xf>
    <xf numFmtId="177" fontId="4" fillId="2" borderId="3" xfId="1" applyNumberFormat="1" applyFont="1" applyFill="1" applyBorder="1" applyAlignment="1" applyProtection="1">
      <alignment horizontal="left" vertical="center" indent="1"/>
    </xf>
    <xf numFmtId="177" fontId="4" fillId="2" borderId="7" xfId="1" applyNumberFormat="1" applyFont="1" applyFill="1" applyBorder="1" applyAlignment="1" applyProtection="1">
      <alignment vertical="center"/>
    </xf>
    <xf numFmtId="177" fontId="4" fillId="2" borderId="13" xfId="1" applyNumberFormat="1" applyFont="1" applyFill="1" applyBorder="1" applyAlignment="1" applyProtection="1">
      <alignment vertical="center"/>
    </xf>
    <xf numFmtId="177" fontId="4" fillId="2" borderId="8" xfId="1" applyNumberFormat="1" applyFont="1" applyFill="1" applyBorder="1" applyAlignment="1" applyProtection="1">
      <alignment vertical="center"/>
    </xf>
    <xf numFmtId="177" fontId="4" fillId="2" borderId="11" xfId="1" applyNumberFormat="1" applyFont="1" applyFill="1" applyBorder="1" applyAlignment="1" applyProtection="1">
      <alignment vertical="center"/>
    </xf>
    <xf numFmtId="177" fontId="4" fillId="2" borderId="9" xfId="1" applyNumberFormat="1" applyFont="1" applyFill="1" applyBorder="1" applyAlignment="1" applyProtection="1">
      <alignment horizontal="left" vertical="center" shrinkToFit="1"/>
    </xf>
    <xf numFmtId="177" fontId="4" fillId="2" borderId="3" xfId="1" applyNumberFormat="1" applyFont="1" applyFill="1" applyBorder="1" applyAlignment="1" applyProtection="1">
      <alignment horizontal="left" vertical="center" shrinkToFit="1"/>
    </xf>
    <xf numFmtId="177" fontId="4" fillId="2" borderId="9" xfId="1" applyNumberFormat="1" applyFont="1" applyFill="1" applyBorder="1" applyAlignment="1">
      <alignment vertical="center" shrinkToFit="1"/>
    </xf>
    <xf numFmtId="177" fontId="4" fillId="2" borderId="3" xfId="1" applyNumberFormat="1" applyFont="1" applyFill="1" applyBorder="1" applyAlignment="1">
      <alignment vertical="center" shrinkToFit="1"/>
    </xf>
    <xf numFmtId="177" fontId="4" fillId="2" borderId="9" xfId="1" applyNumberFormat="1" applyFont="1" applyFill="1" applyBorder="1" applyAlignment="1">
      <alignment horizontal="left" vertical="center" shrinkToFit="1"/>
    </xf>
    <xf numFmtId="177" fontId="4" fillId="2" borderId="3" xfId="1" applyNumberFormat="1" applyFont="1" applyFill="1" applyBorder="1" applyAlignment="1">
      <alignment horizontal="left" vertical="center" shrinkToFit="1"/>
    </xf>
    <xf numFmtId="177" fontId="4" fillId="2" borderId="5" xfId="1" applyNumberFormat="1" applyFont="1" applyFill="1" applyBorder="1" applyAlignment="1" applyProtection="1">
      <alignment horizontal="center" vertical="center" textRotation="255"/>
    </xf>
    <xf numFmtId="177" fontId="4" fillId="2" borderId="7" xfId="1" applyNumberFormat="1" applyFont="1" applyFill="1" applyBorder="1" applyAlignment="1" applyProtection="1">
      <alignment horizontal="center" vertical="center"/>
    </xf>
    <xf numFmtId="177" fontId="4" fillId="2" borderId="13" xfId="1" applyNumberFormat="1" applyFont="1" applyFill="1" applyBorder="1" applyAlignment="1" applyProtection="1">
      <alignment horizontal="center" vertical="center"/>
    </xf>
    <xf numFmtId="177" fontId="4" fillId="2" borderId="15" xfId="1" applyNumberFormat="1" applyFont="1" applyFill="1" applyBorder="1" applyAlignment="1" applyProtection="1">
      <alignment horizontal="center" vertical="center"/>
    </xf>
    <xf numFmtId="177" fontId="4" fillId="2" borderId="14" xfId="1" applyNumberFormat="1" applyFont="1" applyFill="1" applyBorder="1" applyAlignment="1" applyProtection="1">
      <alignment horizontal="center" vertical="center"/>
    </xf>
    <xf numFmtId="177" fontId="4" fillId="2" borderId="8" xfId="1" applyNumberFormat="1" applyFont="1" applyFill="1" applyBorder="1" applyAlignment="1" applyProtection="1">
      <alignment horizontal="center" vertical="center"/>
    </xf>
    <xf numFmtId="177" fontId="4" fillId="2" borderId="11" xfId="1" applyNumberFormat="1" applyFont="1" applyFill="1" applyBorder="1" applyAlignment="1" applyProtection="1">
      <alignment horizontal="center" vertical="center"/>
    </xf>
    <xf numFmtId="177" fontId="4" fillId="2" borderId="10" xfId="1" applyNumberFormat="1" applyFont="1" applyFill="1" applyBorder="1" applyAlignment="1" applyProtection="1">
      <alignment horizontal="left" vertical="center"/>
    </xf>
    <xf numFmtId="177" fontId="4" fillId="2" borderId="11" xfId="1" applyNumberFormat="1" applyFont="1" applyFill="1" applyBorder="1" applyAlignment="1" applyProtection="1">
      <alignment horizontal="left" vertical="center"/>
    </xf>
    <xf numFmtId="177" fontId="4" fillId="2" borderId="4" xfId="1" applyNumberFormat="1" applyFont="1" applyFill="1" applyBorder="1" applyAlignment="1" applyProtection="1">
      <alignment vertical="center"/>
    </xf>
    <xf numFmtId="177" fontId="4" fillId="2" borderId="2" xfId="1" applyNumberFormat="1" applyFont="1" applyFill="1" applyBorder="1" applyAlignment="1" applyProtection="1">
      <alignment horizontal="left" vertical="center"/>
    </xf>
    <xf numFmtId="177" fontId="4" fillId="2" borderId="13" xfId="1" applyNumberFormat="1" applyFont="1" applyFill="1" applyBorder="1" applyAlignment="1" applyProtection="1">
      <alignment horizontal="left" vertical="center"/>
    </xf>
    <xf numFmtId="0" fontId="4" fillId="2" borderId="7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2" xfId="0" applyFont="1" applyFill="1" applyBorder="1" applyAlignment="1">
      <alignment vertical="center" textRotation="255"/>
    </xf>
    <xf numFmtId="0" fontId="4" fillId="2" borderId="6" xfId="0" applyFont="1" applyFill="1" applyBorder="1" applyAlignment="1">
      <alignment vertical="center" textRotation="255"/>
    </xf>
    <xf numFmtId="0" fontId="4" fillId="2" borderId="6" xfId="0" applyFont="1" applyFill="1" applyBorder="1"/>
    <xf numFmtId="0" fontId="4" fillId="2" borderId="5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2" borderId="3" xfId="0" applyFont="1" applyFill="1" applyBorder="1"/>
    <xf numFmtId="0" fontId="6" fillId="2" borderId="5" xfId="0" applyFont="1" applyFill="1" applyBorder="1" applyAlignment="1">
      <alignment vertical="center" textRotation="255"/>
    </xf>
    <xf numFmtId="0" fontId="6" fillId="2" borderId="12" xfId="0" applyFont="1" applyFill="1" applyBorder="1" applyAlignment="1">
      <alignment vertical="center" textRotation="255"/>
    </xf>
    <xf numFmtId="0" fontId="6" fillId="2" borderId="6" xfId="0" applyFont="1" applyFill="1" applyBorder="1" applyAlignment="1">
      <alignment vertical="center" textRotation="255"/>
    </xf>
    <xf numFmtId="0" fontId="4" fillId="2" borderId="5" xfId="0" applyFont="1" applyFill="1" applyBorder="1" applyAlignment="1">
      <alignment vertical="center" textRotation="255"/>
    </xf>
    <xf numFmtId="0" fontId="11" fillId="2" borderId="6" xfId="0" applyFont="1" applyFill="1" applyBorder="1" applyAlignment="1">
      <alignment vertical="top" textRotation="255" wrapText="1"/>
    </xf>
    <xf numFmtId="0" fontId="11" fillId="2" borderId="1" xfId="0" applyFont="1" applyFill="1" applyBorder="1" applyAlignment="1">
      <alignment vertical="top" textRotation="255" wrapText="1"/>
    </xf>
    <xf numFmtId="0" fontId="4" fillId="2" borderId="5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4" xfId="0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textRotation="255"/>
    </xf>
    <xf numFmtId="0" fontId="11" fillId="2" borderId="1" xfId="0" applyFont="1" applyFill="1" applyBorder="1" applyAlignment="1">
      <alignment vertical="center" textRotation="255" wrapText="1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textRotation="255"/>
    </xf>
    <xf numFmtId="0" fontId="6" fillId="2" borderId="1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49" fontId="5" fillId="2" borderId="1" xfId="5" applyNumberFormat="1" applyFont="1" applyFill="1" applyBorder="1" applyAlignment="1">
      <alignment horizontal="center" vertical="center" textRotation="255"/>
    </xf>
    <xf numFmtId="0" fontId="11" fillId="2" borderId="1" xfId="0" applyFont="1" applyFill="1" applyBorder="1" applyAlignment="1">
      <alignment vertical="center" textRotation="255"/>
    </xf>
    <xf numFmtId="49" fontId="5" fillId="2" borderId="1" xfId="5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textRotation="255"/>
    </xf>
    <xf numFmtId="49" fontId="5" fillId="2" borderId="1" xfId="5" applyNumberFormat="1" applyFont="1" applyFill="1" applyBorder="1" applyAlignment="1">
      <alignment horizontal="center" vertical="center"/>
    </xf>
    <xf numFmtId="49" fontId="5" fillId="2" borderId="1" xfId="5" applyNumberFormat="1" applyFont="1" applyFill="1" applyBorder="1" applyAlignment="1">
      <alignment horizontal="center" vertical="center" wrapText="1"/>
    </xf>
    <xf numFmtId="49" fontId="5" fillId="2" borderId="15" xfId="5" applyNumberFormat="1" applyFont="1" applyFill="1" applyBorder="1" applyAlignment="1">
      <alignment horizontal="center" vertical="center"/>
    </xf>
    <xf numFmtId="49" fontId="5" fillId="2" borderId="0" xfId="5" applyNumberFormat="1" applyFont="1" applyFill="1" applyAlignment="1">
      <alignment horizontal="center" vertical="center"/>
    </xf>
    <xf numFmtId="49" fontId="5" fillId="2" borderId="14" xfId="5" applyNumberFormat="1" applyFont="1" applyFill="1" applyBorder="1" applyAlignment="1">
      <alignment horizontal="center" vertical="center"/>
    </xf>
    <xf numFmtId="49" fontId="5" fillId="2" borderId="8" xfId="5" applyNumberFormat="1" applyFont="1" applyFill="1" applyBorder="1" applyAlignment="1">
      <alignment horizontal="center" vertical="center"/>
    </xf>
    <xf numFmtId="49" fontId="5" fillId="2" borderId="10" xfId="5" applyNumberFormat="1" applyFont="1" applyFill="1" applyBorder="1" applyAlignment="1">
      <alignment horizontal="center" vertical="center"/>
    </xf>
    <xf numFmtId="49" fontId="5" fillId="2" borderId="11" xfId="5" applyNumberFormat="1" applyFont="1" applyFill="1" applyBorder="1" applyAlignment="1">
      <alignment horizontal="center" vertical="center"/>
    </xf>
    <xf numFmtId="49" fontId="5" fillId="2" borderId="4" xfId="5" applyNumberFormat="1" applyFont="1" applyFill="1" applyBorder="1" applyAlignment="1">
      <alignment vertical="center"/>
    </xf>
    <xf numFmtId="49" fontId="5" fillId="2" borderId="9" xfId="5" applyNumberFormat="1" applyFont="1" applyFill="1" applyBorder="1" applyAlignment="1">
      <alignment vertical="center"/>
    </xf>
    <xf numFmtId="49" fontId="5" fillId="2" borderId="3" xfId="5" applyNumberFormat="1" applyFont="1" applyFill="1" applyBorder="1" applyAlignment="1">
      <alignment vertical="center"/>
    </xf>
    <xf numFmtId="49" fontId="5" fillId="2" borderId="4" xfId="5" applyNumberFormat="1" applyFont="1" applyFill="1" applyBorder="1" applyAlignment="1">
      <alignment horizontal="left" vertical="center"/>
    </xf>
    <xf numFmtId="49" fontId="5" fillId="2" borderId="9" xfId="5" applyNumberFormat="1" applyFont="1" applyFill="1" applyBorder="1" applyAlignment="1">
      <alignment horizontal="left" vertical="center"/>
    </xf>
    <xf numFmtId="49" fontId="5" fillId="2" borderId="3" xfId="5" applyNumberFormat="1" applyFont="1" applyFill="1" applyBorder="1" applyAlignment="1">
      <alignment horizontal="left" vertical="center"/>
    </xf>
    <xf numFmtId="49" fontId="5" fillId="2" borderId="1" xfId="5" applyNumberFormat="1" applyFont="1" applyFill="1" applyBorder="1" applyAlignment="1">
      <alignment horizontal="left" vertical="center"/>
    </xf>
    <xf numFmtId="49" fontId="5" fillId="2" borderId="7" xfId="5" applyNumberFormat="1" applyFont="1" applyFill="1" applyBorder="1" applyAlignment="1">
      <alignment horizontal="center" vertical="center" wrapText="1"/>
    </xf>
    <xf numFmtId="49" fontId="5" fillId="2" borderId="13" xfId="5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vertical="center" textRotation="255" wrapText="1"/>
    </xf>
    <xf numFmtId="49" fontId="5" fillId="2" borderId="5" xfId="5" applyNumberFormat="1" applyFont="1" applyFill="1" applyBorder="1" applyAlignment="1">
      <alignment horizontal="center" vertical="center" textRotation="255"/>
    </xf>
    <xf numFmtId="49" fontId="5" fillId="2" borderId="12" xfId="5" applyNumberFormat="1" applyFont="1" applyFill="1" applyBorder="1" applyAlignment="1">
      <alignment horizontal="center" vertical="center" textRotation="255"/>
    </xf>
    <xf numFmtId="49" fontId="5" fillId="2" borderId="6" xfId="5" applyNumberFormat="1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vertical="center" textRotation="255"/>
    </xf>
    <xf numFmtId="49" fontId="5" fillId="2" borderId="1" xfId="5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textRotation="255"/>
    </xf>
    <xf numFmtId="0" fontId="5" fillId="2" borderId="12" xfId="0" applyFont="1" applyFill="1" applyBorder="1" applyAlignment="1">
      <alignment vertical="center" textRotation="255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9" fontId="5" fillId="2" borderId="7" xfId="5" applyNumberFormat="1" applyFont="1" applyFill="1" applyBorder="1" applyAlignment="1">
      <alignment vertical="center" wrapText="1"/>
    </xf>
    <xf numFmtId="49" fontId="5" fillId="2" borderId="2" xfId="5" applyNumberFormat="1" applyFont="1" applyFill="1" applyBorder="1" applyAlignment="1">
      <alignment vertical="center" wrapText="1"/>
    </xf>
    <xf numFmtId="49" fontId="5" fillId="2" borderId="13" xfId="5" applyNumberFormat="1" applyFont="1" applyFill="1" applyBorder="1" applyAlignment="1">
      <alignment vertical="center" wrapText="1"/>
    </xf>
    <xf numFmtId="0" fontId="5" fillId="2" borderId="1" xfId="5" applyFont="1" applyFill="1" applyBorder="1" applyAlignment="1">
      <alignment horizontal="center" vertical="center" textRotation="255" wrapText="1"/>
    </xf>
    <xf numFmtId="0" fontId="5" fillId="2" borderId="1" xfId="5" applyFont="1" applyFill="1" applyBorder="1" applyAlignment="1">
      <alignment horizontal="center" vertical="center" textRotation="255"/>
    </xf>
    <xf numFmtId="0" fontId="5" fillId="2" borderId="5" xfId="5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12" xfId="0" applyFont="1" applyFill="1" applyBorder="1" applyAlignment="1">
      <alignment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</cellXfs>
  <cellStyles count="49">
    <cellStyle name="20% - アクセント 1 2" xfId="26" xr:uid="{00000000-0005-0000-0000-000000000000}"/>
    <cellStyle name="20% - アクセント 2 2" xfId="30" xr:uid="{00000000-0005-0000-0000-000001000000}"/>
    <cellStyle name="20% - アクセント 3 2" xfId="34" xr:uid="{00000000-0005-0000-0000-000002000000}"/>
    <cellStyle name="20% - アクセント 4 2" xfId="38" xr:uid="{00000000-0005-0000-0000-000003000000}"/>
    <cellStyle name="20% - アクセント 5 2" xfId="42" xr:uid="{00000000-0005-0000-0000-000004000000}"/>
    <cellStyle name="20% - アクセント 6 2" xfId="46" xr:uid="{00000000-0005-0000-0000-000005000000}"/>
    <cellStyle name="40% - アクセント 1 2" xfId="27" xr:uid="{00000000-0005-0000-0000-000006000000}"/>
    <cellStyle name="40% - アクセント 2 2" xfId="31" xr:uid="{00000000-0005-0000-0000-000007000000}"/>
    <cellStyle name="40% - アクセント 3 2" xfId="35" xr:uid="{00000000-0005-0000-0000-000008000000}"/>
    <cellStyle name="40% - アクセント 4 2" xfId="39" xr:uid="{00000000-0005-0000-0000-000009000000}"/>
    <cellStyle name="40% - アクセント 5 2" xfId="43" xr:uid="{00000000-0005-0000-0000-00000A000000}"/>
    <cellStyle name="40% - アクセント 6 2" xfId="47" xr:uid="{00000000-0005-0000-0000-00000B000000}"/>
    <cellStyle name="60% - アクセント 1 2" xfId="28" xr:uid="{00000000-0005-0000-0000-00000C000000}"/>
    <cellStyle name="60% - アクセント 2 2" xfId="32" xr:uid="{00000000-0005-0000-0000-00000D000000}"/>
    <cellStyle name="60% - アクセント 3 2" xfId="36" xr:uid="{00000000-0005-0000-0000-00000E000000}"/>
    <cellStyle name="60% - アクセント 4 2" xfId="40" xr:uid="{00000000-0005-0000-0000-00000F000000}"/>
    <cellStyle name="60% - アクセント 5 2" xfId="44" xr:uid="{00000000-0005-0000-0000-000010000000}"/>
    <cellStyle name="60% - アクセント 6 2" xfId="48" xr:uid="{00000000-0005-0000-0000-000011000000}"/>
    <cellStyle name="アクセント 1 2" xfId="25" xr:uid="{00000000-0005-0000-0000-000012000000}"/>
    <cellStyle name="アクセント 2 2" xfId="29" xr:uid="{00000000-0005-0000-0000-000013000000}"/>
    <cellStyle name="アクセント 3 2" xfId="33" xr:uid="{00000000-0005-0000-0000-000014000000}"/>
    <cellStyle name="アクセント 4 2" xfId="37" xr:uid="{00000000-0005-0000-0000-000015000000}"/>
    <cellStyle name="アクセント 5 2" xfId="41" xr:uid="{00000000-0005-0000-0000-000016000000}"/>
    <cellStyle name="アクセント 6 2" xfId="45" xr:uid="{00000000-0005-0000-0000-000017000000}"/>
    <cellStyle name="タイトル" xfId="7" builtinId="15" customBuiltin="1"/>
    <cellStyle name="チェック セル 2" xfId="20" xr:uid="{00000000-0005-0000-0000-000019000000}"/>
    <cellStyle name="どちらでもない 2" xfId="15" xr:uid="{00000000-0005-0000-0000-00001A000000}"/>
    <cellStyle name="メモ 2" xfId="22" xr:uid="{00000000-0005-0000-0000-00001B000000}"/>
    <cellStyle name="リンク セル 2" xfId="19" xr:uid="{00000000-0005-0000-0000-00001C000000}"/>
    <cellStyle name="悪い 2" xfId="14" xr:uid="{00000000-0005-0000-0000-00001D000000}"/>
    <cellStyle name="計算 2" xfId="18" xr:uid="{00000000-0005-0000-0000-00001E000000}"/>
    <cellStyle name="警告文 2" xfId="21" xr:uid="{00000000-0005-0000-0000-00001F000000}"/>
    <cellStyle name="桁区切り" xfId="1" builtinId="6"/>
    <cellStyle name="桁区切り 2" xfId="2" xr:uid="{00000000-0005-0000-0000-000021000000}"/>
    <cellStyle name="見出し 1 2" xfId="9" xr:uid="{00000000-0005-0000-0000-000023000000}"/>
    <cellStyle name="見出し 2 2" xfId="10" xr:uid="{00000000-0005-0000-0000-000024000000}"/>
    <cellStyle name="見出し 3 2" xfId="11" xr:uid="{00000000-0005-0000-0000-000025000000}"/>
    <cellStyle name="見出し 4 2" xfId="12" xr:uid="{00000000-0005-0000-0000-000026000000}"/>
    <cellStyle name="集計 2" xfId="24" xr:uid="{00000000-0005-0000-0000-000027000000}"/>
    <cellStyle name="出力 2" xfId="17" xr:uid="{00000000-0005-0000-0000-000028000000}"/>
    <cellStyle name="説明文 2" xfId="23" xr:uid="{00000000-0005-0000-0000-000029000000}"/>
    <cellStyle name="入力 2" xfId="16" xr:uid="{00000000-0005-0000-0000-00002A000000}"/>
    <cellStyle name="標準" xfId="0" builtinId="0"/>
    <cellStyle name="標準 2" xfId="3" xr:uid="{00000000-0005-0000-0000-00002C000000}"/>
    <cellStyle name="標準 3" xfId="8" xr:uid="{00000000-0005-0000-0000-00002D000000}"/>
    <cellStyle name="標準_APNHY801" xfId="4" xr:uid="{00000000-0005-0000-0000-00002E000000}"/>
    <cellStyle name="標準_APNHY872" xfId="5" xr:uid="{00000000-0005-0000-0000-00002F000000}"/>
    <cellStyle name="標準_と畜" xfId="6" xr:uid="{00000000-0005-0000-0000-000030000000}"/>
    <cellStyle name="良い 2" xfId="13" xr:uid="{00000000-0005-0000-0000-000031000000}"/>
  </cellStyles>
  <dxfs count="0"/>
  <tableStyles count="0" defaultTableStyle="TableStyleMedium2" defaultPivotStyle="PivotStyleLight16"/>
  <colors>
    <mruColors>
      <color rgb="FFFFFF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42</xdr:row>
      <xdr:rowOff>0</xdr:rowOff>
    </xdr:from>
    <xdr:to>
      <xdr:col>7</xdr:col>
      <xdr:colOff>444500</xdr:colOff>
      <xdr:row>43</xdr:row>
      <xdr:rowOff>44450</xdr:rowOff>
    </xdr:to>
    <xdr:sp macro="" textlink="">
      <xdr:nvSpPr>
        <xdr:cNvPr id="1025" name="Text Box 33">
          <a:extLst>
            <a:ext uri="{FF2B5EF4-FFF2-40B4-BE49-F238E27FC236}">
              <a16:creationId xmlns:a16="http://schemas.microsoft.com/office/drawing/2014/main" id="{00000000-0008-0000-4000-000001040000}"/>
            </a:ext>
          </a:extLst>
        </xdr:cNvPr>
        <xdr:cNvSpPr txBox="1">
          <a:spLocks noChangeArrowheads="1"/>
        </xdr:cNvSpPr>
      </xdr:nvSpPr>
      <xdr:spPr bwMode="auto">
        <a:xfrm>
          <a:off x="2514600" y="7981950"/>
          <a:ext cx="6858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47625</xdr:colOff>
      <xdr:row>42</xdr:row>
      <xdr:rowOff>0</xdr:rowOff>
    </xdr:from>
    <xdr:to>
      <xdr:col>9</xdr:col>
      <xdr:colOff>1361</xdr:colOff>
      <xdr:row>42</xdr:row>
      <xdr:rowOff>133350</xdr:rowOff>
    </xdr:to>
    <xdr:sp macro="" textlink="">
      <xdr:nvSpPr>
        <xdr:cNvPr id="1026" name="Text Box 35">
          <a:extLst>
            <a:ext uri="{FF2B5EF4-FFF2-40B4-BE49-F238E27FC236}">
              <a16:creationId xmlns:a16="http://schemas.microsoft.com/office/drawing/2014/main" id="{00000000-0008-0000-4000-000002040000}"/>
            </a:ext>
          </a:extLst>
        </xdr:cNvPr>
        <xdr:cNvSpPr txBox="1">
          <a:spLocks noChangeArrowheads="1"/>
        </xdr:cNvSpPr>
      </xdr:nvSpPr>
      <xdr:spPr bwMode="auto">
        <a:xfrm>
          <a:off x="3381375" y="7981950"/>
          <a:ext cx="647700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180975</xdr:colOff>
      <xdr:row>42</xdr:row>
      <xdr:rowOff>0</xdr:rowOff>
    </xdr:from>
    <xdr:to>
      <xdr:col>8</xdr:col>
      <xdr:colOff>501650</xdr:colOff>
      <xdr:row>44</xdr:row>
      <xdr:rowOff>82550</xdr:rowOff>
    </xdr:to>
    <xdr:sp macro="" textlink="">
      <xdr:nvSpPr>
        <xdr:cNvPr id="1027" name="Text Box 36">
          <a:extLst>
            <a:ext uri="{FF2B5EF4-FFF2-40B4-BE49-F238E27FC236}">
              <a16:creationId xmlns:a16="http://schemas.microsoft.com/office/drawing/2014/main" id="{00000000-0008-0000-4000-000003040000}"/>
            </a:ext>
          </a:extLst>
        </xdr:cNvPr>
        <xdr:cNvSpPr txBox="1">
          <a:spLocks noChangeArrowheads="1"/>
        </xdr:cNvSpPr>
      </xdr:nvSpPr>
      <xdr:spPr bwMode="auto">
        <a:xfrm>
          <a:off x="3514725" y="7981950"/>
          <a:ext cx="3238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333375</xdr:colOff>
      <xdr:row>64</xdr:row>
      <xdr:rowOff>123825</xdr:rowOff>
    </xdr:from>
    <xdr:to>
      <xdr:col>6</xdr:col>
      <xdr:colOff>285750</xdr:colOff>
      <xdr:row>65</xdr:row>
      <xdr:rowOff>95250</xdr:rowOff>
    </xdr:to>
    <xdr:sp macro="" textlink="">
      <xdr:nvSpPr>
        <xdr:cNvPr id="1028" name="Text Box 62">
          <a:extLst>
            <a:ext uri="{FF2B5EF4-FFF2-40B4-BE49-F238E27FC236}">
              <a16:creationId xmlns:a16="http://schemas.microsoft.com/office/drawing/2014/main" id="{00000000-0008-0000-4000-000004040000}"/>
            </a:ext>
          </a:extLst>
        </xdr:cNvPr>
        <xdr:cNvSpPr txBox="1">
          <a:spLocks noChangeArrowheads="1"/>
        </xdr:cNvSpPr>
      </xdr:nvSpPr>
      <xdr:spPr bwMode="auto">
        <a:xfrm>
          <a:off x="2409825" y="12477750"/>
          <a:ext cx="3238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4</xdr:col>
      <xdr:colOff>392205</xdr:colOff>
      <xdr:row>3</xdr:row>
      <xdr:rowOff>67236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SpPr/>
      </xdr:nvSpPr>
      <xdr:spPr>
        <a:xfrm>
          <a:off x="152399" y="152400"/>
          <a:ext cx="1831041" cy="833718"/>
        </a:xfrm>
        <a:prstGeom prst="rect">
          <a:avLst/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参照の関係上、決統データの事業コードを「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」に、網野デイの施設コードを「</a:t>
          </a:r>
          <a:r>
            <a:rPr kumimoji="1" lang="en-US" altLang="ja-JP" sz="1100" b="1">
              <a:solidFill>
                <a:srgbClr val="FF0000"/>
              </a:solidFill>
            </a:rPr>
            <a:t>002</a:t>
          </a:r>
          <a:r>
            <a:rPr kumimoji="1" lang="ja-JP" altLang="en-US" sz="1100" b="1">
              <a:solidFill>
                <a:srgbClr val="FF0000"/>
              </a:solidFill>
            </a:rPr>
            <a:t>」に置き換える必要あり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4</xdr:col>
      <xdr:colOff>238125</xdr:colOff>
      <xdr:row>2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SpPr/>
      </xdr:nvSpPr>
      <xdr:spPr>
        <a:xfrm>
          <a:off x="95250" y="9525"/>
          <a:ext cx="1733550" cy="771525"/>
        </a:xfrm>
        <a:prstGeom prst="rect">
          <a:avLst/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参照の関係上、複数施設ある市町村は、決統データの施設コードを変更する必要あり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5"/>
  <sheetViews>
    <sheetView view="pageBreakPreview" zoomScale="90" zoomScaleNormal="100" zoomScaleSheetLayoutView="90" workbookViewId="0">
      <selection activeCell="E28" sqref="E28"/>
    </sheetView>
  </sheetViews>
  <sheetFormatPr defaultRowHeight="14" x14ac:dyDescent="0.2"/>
  <cols>
    <col min="1" max="1" width="3.33203125" customWidth="1"/>
    <col min="2" max="2" width="3.5" customWidth="1"/>
    <col min="3" max="3" width="21" customWidth="1"/>
  </cols>
  <sheetData>
    <row r="3" spans="2:3" x14ac:dyDescent="0.2">
      <c r="B3" s="124" t="s">
        <v>10</v>
      </c>
      <c r="C3" s="124"/>
    </row>
    <row r="4" spans="2:3" x14ac:dyDescent="0.2">
      <c r="B4" s="124"/>
      <c r="C4" s="124"/>
    </row>
    <row r="5" spans="2:3" x14ac:dyDescent="0.2">
      <c r="B5" s="124"/>
      <c r="C5" s="124" t="s">
        <v>14</v>
      </c>
    </row>
    <row r="6" spans="2:3" x14ac:dyDescent="0.2">
      <c r="B6" s="124"/>
      <c r="C6" s="124"/>
    </row>
    <row r="7" spans="2:3" x14ac:dyDescent="0.2">
      <c r="B7" s="124"/>
      <c r="C7" s="124" t="s">
        <v>11</v>
      </c>
    </row>
    <row r="8" spans="2:3" x14ac:dyDescent="0.2">
      <c r="B8" s="124"/>
      <c r="C8" s="124" t="s">
        <v>12</v>
      </c>
    </row>
    <row r="9" spans="2:3" x14ac:dyDescent="0.2">
      <c r="B9" s="124"/>
      <c r="C9" s="124" t="s">
        <v>60</v>
      </c>
    </row>
    <row r="11" spans="2:3" x14ac:dyDescent="0.2">
      <c r="C11" s="210" t="s">
        <v>842</v>
      </c>
    </row>
    <row r="14" spans="2:3" ht="28.5" customHeight="1" x14ac:dyDescent="0.2">
      <c r="C14" s="164" t="s">
        <v>37</v>
      </c>
    </row>
    <row r="15" spans="2:3" ht="28.5" customHeight="1" x14ac:dyDescent="0.2">
      <c r="C15" s="165" t="s">
        <v>38</v>
      </c>
    </row>
  </sheetData>
  <customSheetViews>
    <customSheetView guid="{247A5D4D-80F1-4466-92F7-7A3BC78E450F}" scale="60" showPageBreaks="1" view="pageBreakPreview">
      <selection activeCell="C43" sqref="C43"/>
      <pageMargins left="0.7" right="0.7" top="0.75" bottom="0.75" header="0.3" footer="0.3"/>
      <pageSetup paperSize="9" orientation="landscape"/>
    </customSheetView>
  </customSheetViews>
  <phoneticPr fontId="3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FFC000"/>
    <pageSetUpPr fitToPage="1"/>
  </sheetPr>
  <dimension ref="A1:P56"/>
  <sheetViews>
    <sheetView view="pageBreakPreview" topLeftCell="F1" zoomScaleNormal="100" zoomScaleSheetLayoutView="100" workbookViewId="0">
      <pane ySplit="3" topLeftCell="A4" activePane="bottomLeft" state="frozen"/>
      <selection pane="bottomLeft" activeCell="F51" sqref="A51:XFD56"/>
    </sheetView>
  </sheetViews>
  <sheetFormatPr defaultColWidth="9" defaultRowHeight="14" x14ac:dyDescent="0.2"/>
  <cols>
    <col min="1" max="1" width="9.6640625" style="1" customWidth="1"/>
    <col min="2" max="2" width="4.33203125" style="1" customWidth="1"/>
    <col min="3" max="4" width="3.33203125" style="1" customWidth="1"/>
    <col min="5" max="5" width="6.33203125" style="14" customWidth="1"/>
    <col min="6" max="6" width="5.08203125" style="1" customWidth="1"/>
    <col min="7" max="7" width="5.1640625" style="1" customWidth="1"/>
    <col min="8" max="8" width="4.58203125" style="1" customWidth="1"/>
    <col min="9" max="9" width="9.83203125" style="1" customWidth="1"/>
    <col min="10" max="10" width="17" style="1" customWidth="1"/>
    <col min="11" max="11" width="12.08203125" style="1" customWidth="1"/>
    <col min="12" max="15" width="12.08203125" style="118" customWidth="1"/>
    <col min="16" max="16384" width="9" style="1"/>
  </cols>
  <sheetData>
    <row r="1" spans="1:15" ht="16.5" x14ac:dyDescent="0.2">
      <c r="C1" s="1" t="s">
        <v>938</v>
      </c>
      <c r="F1" s="119" t="s">
        <v>953</v>
      </c>
    </row>
    <row r="2" spans="1:15" ht="17.25" customHeight="1" x14ac:dyDescent="0.2">
      <c r="F2" s="1" t="s">
        <v>179</v>
      </c>
    </row>
    <row r="3" spans="1:15" ht="34.5" customHeight="1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360"/>
      <c r="G3" s="360"/>
      <c r="H3" s="360"/>
      <c r="I3" s="360"/>
      <c r="J3" s="280"/>
      <c r="K3" s="144" t="s">
        <v>3</v>
      </c>
      <c r="L3" s="121" t="s">
        <v>128</v>
      </c>
      <c r="M3" s="121" t="s">
        <v>130</v>
      </c>
      <c r="N3" s="121" t="s">
        <v>202</v>
      </c>
      <c r="O3" s="121" t="s">
        <v>247</v>
      </c>
    </row>
    <row r="4" spans="1:15" ht="16" customHeight="1" x14ac:dyDescent="0.2">
      <c r="A4" s="17" t="str">
        <f t="shared" ref="A4:A17" si="0">+B4&amp;C4&amp;D4</f>
        <v>1221801</v>
      </c>
      <c r="B4" s="18" t="s">
        <v>35</v>
      </c>
      <c r="C4" s="19">
        <v>18</v>
      </c>
      <c r="D4" s="18" t="s">
        <v>412</v>
      </c>
      <c r="E4" s="21">
        <v>1</v>
      </c>
      <c r="F4" s="282" t="s">
        <v>28</v>
      </c>
      <c r="G4" s="72" t="s">
        <v>152</v>
      </c>
      <c r="H4" s="72"/>
      <c r="I4" s="79"/>
      <c r="J4" s="154"/>
      <c r="K4" s="25">
        <f>VLOOKUP($A4&amp;K$54,決統データ!$A$3:$DE$187,$E4+19,FALSE)</f>
        <v>0</v>
      </c>
      <c r="L4" s="25">
        <f>VLOOKUP($A4&amp;L$54,決統データ!$A$3:$DE$187,$E4+19,FALSE)</f>
        <v>4090401</v>
      </c>
      <c r="M4" s="25">
        <f>VLOOKUP($A4&amp;M$54,決統データ!$A$3:$DE$187,$E4+19,FALSE)</f>
        <v>0</v>
      </c>
      <c r="N4" s="25">
        <f>VLOOKUP($A4&amp;N$54,決統データ!$A$3:$DE$187,$E4+19,FALSE)</f>
        <v>0</v>
      </c>
      <c r="O4" s="152"/>
    </row>
    <row r="5" spans="1:15" ht="16" customHeight="1" x14ac:dyDescent="0.2">
      <c r="A5" s="17" t="str">
        <f t="shared" si="0"/>
        <v>1221801</v>
      </c>
      <c r="B5" s="18" t="s">
        <v>35</v>
      </c>
      <c r="C5" s="19">
        <v>18</v>
      </c>
      <c r="D5" s="18" t="s">
        <v>412</v>
      </c>
      <c r="E5" s="14">
        <v>6</v>
      </c>
      <c r="F5" s="282"/>
      <c r="G5" s="282" t="s">
        <v>579</v>
      </c>
      <c r="H5" s="49" t="s">
        <v>578</v>
      </c>
      <c r="I5" s="53"/>
      <c r="J5" s="54"/>
      <c r="K5" s="221">
        <f>VLOOKUP($A5&amp;K$54,決統データ!$A$3:$DE$187,$E5+19,FALSE)</f>
        <v>0</v>
      </c>
      <c r="L5" s="221">
        <f>VLOOKUP($A5&amp;L$54,決統データ!$A$3:$DE$187,$E5+19,FALSE)</f>
        <v>2757970</v>
      </c>
      <c r="M5" s="221">
        <f>VLOOKUP($A5&amp;M$54,決統データ!$A$3:$DE$187,$E5+19,FALSE)</f>
        <v>0</v>
      </c>
      <c r="N5" s="221">
        <f>VLOOKUP($A5&amp;N$54,決統データ!$A$3:$DE$187,$E5+19,FALSE)</f>
        <v>0</v>
      </c>
      <c r="O5" s="125">
        <f t="shared" ref="O5:O17" si="1">SUM(K5:N5)</f>
        <v>2757970</v>
      </c>
    </row>
    <row r="6" spans="1:15" ht="16" customHeight="1" x14ac:dyDescent="0.2">
      <c r="A6" s="17" t="str">
        <f t="shared" si="0"/>
        <v>1221801</v>
      </c>
      <c r="B6" s="18" t="s">
        <v>35</v>
      </c>
      <c r="C6" s="19">
        <v>18</v>
      </c>
      <c r="D6" s="18" t="s">
        <v>412</v>
      </c>
      <c r="E6" s="14">
        <v>7</v>
      </c>
      <c r="F6" s="282"/>
      <c r="G6" s="282"/>
      <c r="H6" s="49" t="s">
        <v>577</v>
      </c>
      <c r="I6" s="53"/>
      <c r="J6" s="54"/>
      <c r="K6" s="221">
        <f>VLOOKUP($A6&amp;K$54,決統データ!$A$3:$DE$187,$E6+19,FALSE)</f>
        <v>0</v>
      </c>
      <c r="L6" s="221">
        <f>VLOOKUP($A6&amp;L$54,決統データ!$A$3:$DE$187,$E6+19,FALSE)</f>
        <v>546992</v>
      </c>
      <c r="M6" s="221">
        <f>VLOOKUP($A6&amp;M$54,決統データ!$A$3:$DE$187,$E6+19,FALSE)</f>
        <v>0</v>
      </c>
      <c r="N6" s="221">
        <f>VLOOKUP($A6&amp;N$54,決統データ!$A$3:$DE$187,$E6+19,FALSE)</f>
        <v>0</v>
      </c>
      <c r="O6" s="125">
        <f t="shared" si="1"/>
        <v>546992</v>
      </c>
    </row>
    <row r="7" spans="1:15" ht="16" customHeight="1" x14ac:dyDescent="0.2">
      <c r="A7" s="17" t="str">
        <f t="shared" si="0"/>
        <v>1221801</v>
      </c>
      <c r="B7" s="18" t="s">
        <v>35</v>
      </c>
      <c r="C7" s="19">
        <v>18</v>
      </c>
      <c r="D7" s="18" t="s">
        <v>412</v>
      </c>
      <c r="E7" s="14">
        <v>8</v>
      </c>
      <c r="F7" s="282"/>
      <c r="G7" s="282"/>
      <c r="H7" s="49" t="s">
        <v>23</v>
      </c>
      <c r="I7" s="53"/>
      <c r="J7" s="54"/>
      <c r="K7" s="221">
        <f>VLOOKUP($A7&amp;K$54,決統データ!$A$3:$DE$187,$E7+19,FALSE)</f>
        <v>0</v>
      </c>
      <c r="L7" s="221">
        <f>VLOOKUP($A7&amp;L$54,決統データ!$A$3:$DE$187,$E7+19,FALSE)</f>
        <v>41618</v>
      </c>
      <c r="M7" s="221">
        <f>VLOOKUP($A7&amp;M$54,決統データ!$A$3:$DE$187,$E7+19,FALSE)</f>
        <v>0</v>
      </c>
      <c r="N7" s="221">
        <f>VLOOKUP($A7&amp;N$54,決統データ!$A$3:$DE$187,$E7+19,FALSE)</f>
        <v>0</v>
      </c>
      <c r="O7" s="125">
        <f t="shared" si="1"/>
        <v>41618</v>
      </c>
    </row>
    <row r="8" spans="1:15" ht="16" customHeight="1" x14ac:dyDescent="0.2">
      <c r="A8" s="17" t="str">
        <f t="shared" si="0"/>
        <v>1221801</v>
      </c>
      <c r="B8" s="18" t="s">
        <v>35</v>
      </c>
      <c r="C8" s="19">
        <v>18</v>
      </c>
      <c r="D8" s="18" t="s">
        <v>412</v>
      </c>
      <c r="E8" s="14">
        <v>9</v>
      </c>
      <c r="F8" s="282"/>
      <c r="G8" s="282"/>
      <c r="H8" s="49" t="s">
        <v>22</v>
      </c>
      <c r="I8" s="53"/>
      <c r="J8" s="54"/>
      <c r="K8" s="221">
        <f>VLOOKUP($A8&amp;K$54,決統データ!$A$3:$DE$187,$E8+19,FALSE)</f>
        <v>0</v>
      </c>
      <c r="L8" s="221">
        <f>VLOOKUP($A8&amp;L$54,決統データ!$A$3:$DE$187,$E8+19,FALSE)</f>
        <v>5042</v>
      </c>
      <c r="M8" s="221">
        <f>VLOOKUP($A8&amp;M$54,決統データ!$A$3:$DE$187,$E8+19,FALSE)</f>
        <v>0</v>
      </c>
      <c r="N8" s="221">
        <f>VLOOKUP($A8&amp;N$54,決統データ!$A$3:$DE$187,$E8+19,FALSE)</f>
        <v>0</v>
      </c>
      <c r="O8" s="125">
        <f t="shared" si="1"/>
        <v>5042</v>
      </c>
    </row>
    <row r="9" spans="1:15" ht="16" customHeight="1" x14ac:dyDescent="0.2">
      <c r="A9" s="17" t="str">
        <f t="shared" si="0"/>
        <v>1221801</v>
      </c>
      <c r="B9" s="18" t="s">
        <v>35</v>
      </c>
      <c r="C9" s="19">
        <v>18</v>
      </c>
      <c r="D9" s="18" t="s">
        <v>412</v>
      </c>
      <c r="E9" s="14">
        <v>10</v>
      </c>
      <c r="F9" s="282"/>
      <c r="G9" s="282"/>
      <c r="H9" s="348" t="s">
        <v>573</v>
      </c>
      <c r="I9" s="349"/>
      <c r="J9" s="53" t="s">
        <v>571</v>
      </c>
      <c r="K9" s="221">
        <f>VLOOKUP($A9&amp;K$54,決統データ!$A$3:$DE$187,$E9+19,FALSE)</f>
        <v>0</v>
      </c>
      <c r="L9" s="221">
        <f>VLOOKUP($A9&amp;L$54,決統データ!$A$3:$DE$187,$E9+19,FALSE)</f>
        <v>2757970</v>
      </c>
      <c r="M9" s="221">
        <f>VLOOKUP($A9&amp;M$54,決統データ!$A$3:$DE$187,$E9+19,FALSE)</f>
        <v>0</v>
      </c>
      <c r="N9" s="221">
        <f>VLOOKUP($A9&amp;N$54,決統データ!$A$3:$DE$187,$E9+19,FALSE)</f>
        <v>0</v>
      </c>
      <c r="O9" s="125">
        <f t="shared" si="1"/>
        <v>2757970</v>
      </c>
    </row>
    <row r="10" spans="1:15" ht="16" customHeight="1" x14ac:dyDescent="0.2">
      <c r="A10" s="17" t="str">
        <f t="shared" si="0"/>
        <v>1221801</v>
      </c>
      <c r="B10" s="18" t="s">
        <v>35</v>
      </c>
      <c r="C10" s="19">
        <v>18</v>
      </c>
      <c r="D10" s="18" t="s">
        <v>412</v>
      </c>
      <c r="E10" s="14">
        <v>11</v>
      </c>
      <c r="F10" s="282"/>
      <c r="G10" s="282"/>
      <c r="H10" s="350"/>
      <c r="I10" s="351"/>
      <c r="J10" s="53" t="s">
        <v>431</v>
      </c>
      <c r="K10" s="221">
        <f>VLOOKUP($A10&amp;K$54,決統データ!$A$3:$DE$187,$E10+19,FALSE)</f>
        <v>0</v>
      </c>
      <c r="L10" s="221">
        <f>VLOOKUP($A10&amp;L$54,決統データ!$A$3:$DE$187,$E10+19,FALSE)</f>
        <v>546992</v>
      </c>
      <c r="M10" s="221">
        <f>VLOOKUP($A10&amp;M$54,決統データ!$A$3:$DE$187,$E10+19,FALSE)</f>
        <v>0</v>
      </c>
      <c r="N10" s="221">
        <f>VLOOKUP($A10&amp;N$54,決統データ!$A$3:$DE$187,$E10+19,FALSE)</f>
        <v>0</v>
      </c>
      <c r="O10" s="125">
        <f t="shared" si="1"/>
        <v>546992</v>
      </c>
    </row>
    <row r="11" spans="1:15" ht="16" customHeight="1" x14ac:dyDescent="0.2">
      <c r="A11" s="17" t="str">
        <f t="shared" si="0"/>
        <v>1221801</v>
      </c>
      <c r="B11" s="18" t="s">
        <v>35</v>
      </c>
      <c r="C11" s="19">
        <v>18</v>
      </c>
      <c r="D11" s="18" t="s">
        <v>412</v>
      </c>
      <c r="E11" s="14">
        <v>12</v>
      </c>
      <c r="F11" s="282"/>
      <c r="G11" s="282"/>
      <c r="H11" s="76"/>
      <c r="I11" s="438" t="s">
        <v>572</v>
      </c>
      <c r="J11" s="53" t="s">
        <v>571</v>
      </c>
      <c r="K11" s="221">
        <f>VLOOKUP($A11&amp;K$54,決統データ!$A$3:$DE$187,$E11+19,FALSE)</f>
        <v>0</v>
      </c>
      <c r="L11" s="221">
        <f>VLOOKUP($A11&amp;L$54,決統データ!$A$3:$DE$187,$E11+19,FALSE)</f>
        <v>0</v>
      </c>
      <c r="M11" s="221">
        <f>VLOOKUP($A11&amp;M$54,決統データ!$A$3:$DE$187,$E11+19,FALSE)</f>
        <v>0</v>
      </c>
      <c r="N11" s="221">
        <f>VLOOKUP($A11&amp;N$54,決統データ!$A$3:$DE$187,$E11+19,FALSE)</f>
        <v>0</v>
      </c>
      <c r="O11" s="125">
        <f t="shared" si="1"/>
        <v>0</v>
      </c>
    </row>
    <row r="12" spans="1:15" ht="16" customHeight="1" x14ac:dyDescent="0.2">
      <c r="A12" s="17" t="str">
        <f t="shared" si="0"/>
        <v>1221801</v>
      </c>
      <c r="B12" s="18" t="s">
        <v>35</v>
      </c>
      <c r="C12" s="19">
        <v>18</v>
      </c>
      <c r="D12" s="18" t="s">
        <v>412</v>
      </c>
      <c r="E12" s="14">
        <v>13</v>
      </c>
      <c r="F12" s="282"/>
      <c r="G12" s="282"/>
      <c r="H12" s="77"/>
      <c r="I12" s="438"/>
      <c r="J12" s="53" t="s">
        <v>431</v>
      </c>
      <c r="K12" s="221">
        <f>VLOOKUP($A12&amp;K$54,決統データ!$A$3:$DE$187,$E12+19,FALSE)</f>
        <v>0</v>
      </c>
      <c r="L12" s="221">
        <f>VLOOKUP($A12&amp;L$54,決統データ!$A$3:$DE$187,$E12+19,FALSE)</f>
        <v>0</v>
      </c>
      <c r="M12" s="221">
        <f>VLOOKUP($A12&amp;M$54,決統データ!$A$3:$DE$187,$E12+19,FALSE)</f>
        <v>0</v>
      </c>
      <c r="N12" s="221">
        <f>VLOOKUP($A12&amp;N$54,決統データ!$A$3:$DE$187,$E12+19,FALSE)</f>
        <v>0</v>
      </c>
      <c r="O12" s="125">
        <f t="shared" si="1"/>
        <v>0</v>
      </c>
    </row>
    <row r="13" spans="1:15" ht="16" customHeight="1" x14ac:dyDescent="0.2">
      <c r="A13" s="17" t="str">
        <f t="shared" si="0"/>
        <v>1221801</v>
      </c>
      <c r="B13" s="18" t="s">
        <v>35</v>
      </c>
      <c r="C13" s="19">
        <v>18</v>
      </c>
      <c r="D13" s="18" t="s">
        <v>412</v>
      </c>
      <c r="E13" s="14">
        <v>14</v>
      </c>
      <c r="F13" s="282"/>
      <c r="G13" s="282"/>
      <c r="H13" s="354" t="s">
        <v>588</v>
      </c>
      <c r="I13" s="355"/>
      <c r="J13" s="53" t="s">
        <v>571</v>
      </c>
      <c r="K13" s="221">
        <f>VLOOKUP($A13&amp;K$54,決統データ!$A$3:$DE$187,$E13+19,FALSE)</f>
        <v>0</v>
      </c>
      <c r="L13" s="221">
        <f>VLOOKUP($A13&amp;L$54,決統データ!$A$3:$DE$187,$E13+19,FALSE)</f>
        <v>0</v>
      </c>
      <c r="M13" s="221">
        <f>VLOOKUP($A13&amp;M$54,決統データ!$A$3:$DE$187,$E13+19,FALSE)</f>
        <v>0</v>
      </c>
      <c r="N13" s="221">
        <f>VLOOKUP($A13&amp;N$54,決統データ!$A$3:$DE$187,$E13+19,FALSE)</f>
        <v>0</v>
      </c>
      <c r="O13" s="125">
        <f t="shared" si="1"/>
        <v>0</v>
      </c>
    </row>
    <row r="14" spans="1:15" ht="16" customHeight="1" x14ac:dyDescent="0.2">
      <c r="A14" s="17" t="str">
        <f t="shared" si="0"/>
        <v>1221801</v>
      </c>
      <c r="B14" s="18" t="s">
        <v>35</v>
      </c>
      <c r="C14" s="19">
        <v>18</v>
      </c>
      <c r="D14" s="18" t="s">
        <v>412</v>
      </c>
      <c r="E14" s="14">
        <v>15</v>
      </c>
      <c r="F14" s="282"/>
      <c r="G14" s="282"/>
      <c r="H14" s="358"/>
      <c r="I14" s="359"/>
      <c r="J14" s="53" t="s">
        <v>431</v>
      </c>
      <c r="K14" s="221">
        <f>VLOOKUP($A14&amp;K$54,決統データ!$A$3:$DE$187,$E14+19,FALSE)</f>
        <v>0</v>
      </c>
      <c r="L14" s="221">
        <f>VLOOKUP($A14&amp;L$54,決統データ!$A$3:$DE$187,$E14+19,FALSE)</f>
        <v>0</v>
      </c>
      <c r="M14" s="221">
        <f>VLOOKUP($A14&amp;M$54,決統データ!$A$3:$DE$187,$E14+19,FALSE)</f>
        <v>0</v>
      </c>
      <c r="N14" s="221">
        <f>VLOOKUP($A14&amp;N$54,決統データ!$A$3:$DE$187,$E14+19,FALSE)</f>
        <v>0</v>
      </c>
      <c r="O14" s="125">
        <f t="shared" si="1"/>
        <v>0</v>
      </c>
    </row>
    <row r="15" spans="1:15" ht="16" customHeight="1" x14ac:dyDescent="0.2">
      <c r="A15" s="17" t="str">
        <f t="shared" si="0"/>
        <v>1221801</v>
      </c>
      <c r="B15" s="18" t="s">
        <v>875</v>
      </c>
      <c r="C15" s="19">
        <v>18</v>
      </c>
      <c r="D15" s="18" t="s">
        <v>217</v>
      </c>
      <c r="E15" s="14">
        <v>16</v>
      </c>
      <c r="F15" s="282"/>
      <c r="G15" s="282" t="s">
        <v>873</v>
      </c>
      <c r="H15" s="439" t="s">
        <v>874</v>
      </c>
      <c r="I15" s="440" t="s">
        <v>567</v>
      </c>
      <c r="J15" s="440"/>
      <c r="K15" s="221">
        <f>VLOOKUP($A15&amp;K$54,決統データ!$A$3:$DE$187,$E15+19,FALSE)</f>
        <v>0</v>
      </c>
      <c r="L15" s="221">
        <f>VLOOKUP($A15&amp;L$54,決統データ!$A$3:$DE$187,$E15+19,FALSE)</f>
        <v>0</v>
      </c>
      <c r="M15" s="221">
        <f>VLOOKUP($A15&amp;M$54,決統データ!$A$3:$DE$187,$E15+19,FALSE)</f>
        <v>0</v>
      </c>
      <c r="N15" s="221">
        <f>VLOOKUP($A15&amp;N$54,決統データ!$A$3:$DE$187,$E15+19,FALSE)</f>
        <v>0</v>
      </c>
      <c r="O15" s="125">
        <f t="shared" si="1"/>
        <v>0</v>
      </c>
    </row>
    <row r="16" spans="1:15" ht="16" customHeight="1" x14ac:dyDescent="0.2">
      <c r="A16" s="17" t="str">
        <f t="shared" si="0"/>
        <v>1221801</v>
      </c>
      <c r="B16" s="18" t="s">
        <v>875</v>
      </c>
      <c r="C16" s="19">
        <v>18</v>
      </c>
      <c r="D16" s="18" t="s">
        <v>217</v>
      </c>
      <c r="E16" s="14">
        <v>17</v>
      </c>
      <c r="F16" s="282"/>
      <c r="G16" s="282"/>
      <c r="H16" s="439"/>
      <c r="I16" s="440" t="s">
        <v>566</v>
      </c>
      <c r="J16" s="440"/>
      <c r="K16" s="221">
        <f>VLOOKUP($A16&amp;K$54,決統データ!$A$3:$DE$187,$E16+19,FALSE)</f>
        <v>0</v>
      </c>
      <c r="L16" s="221">
        <f>VLOOKUP($A16&amp;L$54,決統データ!$A$3:$DE$187,$E16+19,FALSE)</f>
        <v>0</v>
      </c>
      <c r="M16" s="221">
        <f>VLOOKUP($A16&amp;M$54,決統データ!$A$3:$DE$187,$E16+19,FALSE)</f>
        <v>0</v>
      </c>
      <c r="N16" s="221">
        <f>VLOOKUP($A16&amp;N$54,決統データ!$A$3:$DE$187,$E16+19,FALSE)</f>
        <v>0</v>
      </c>
      <c r="O16" s="125">
        <f t="shared" si="1"/>
        <v>0</v>
      </c>
    </row>
    <row r="17" spans="1:15" ht="16" customHeight="1" x14ac:dyDescent="0.2">
      <c r="A17" s="17" t="str">
        <f t="shared" si="0"/>
        <v>1221801</v>
      </c>
      <c r="B17" s="18" t="s">
        <v>875</v>
      </c>
      <c r="C17" s="19">
        <v>18</v>
      </c>
      <c r="D17" s="18" t="s">
        <v>217</v>
      </c>
      <c r="E17" s="14">
        <v>18</v>
      </c>
      <c r="F17" s="282"/>
      <c r="G17" s="282"/>
      <c r="H17" s="439"/>
      <c r="I17" s="440" t="s">
        <v>565</v>
      </c>
      <c r="J17" s="440"/>
      <c r="K17" s="221">
        <f>VLOOKUP($A17&amp;K$54,決統データ!$A$3:$DE$187,$E17+19,FALSE)</f>
        <v>0</v>
      </c>
      <c r="L17" s="221">
        <f>VLOOKUP($A17&amp;L$54,決統データ!$A$3:$DE$187,$E17+19,FALSE)</f>
        <v>0</v>
      </c>
      <c r="M17" s="221">
        <f>VLOOKUP($A17&amp;M$54,決統データ!$A$3:$DE$187,$E17+19,FALSE)</f>
        <v>0</v>
      </c>
      <c r="N17" s="221">
        <f>VLOOKUP($A17&amp;N$54,決統データ!$A$3:$DE$187,$E17+19,FALSE)</f>
        <v>0</v>
      </c>
      <c r="O17" s="125">
        <f t="shared" si="1"/>
        <v>0</v>
      </c>
    </row>
    <row r="18" spans="1:15" ht="16" customHeight="1" x14ac:dyDescent="0.2">
      <c r="A18" s="17"/>
      <c r="B18" s="18"/>
      <c r="C18" s="19"/>
      <c r="D18" s="18"/>
      <c r="F18" s="282"/>
      <c r="G18" s="282"/>
      <c r="H18" s="439"/>
      <c r="I18" s="441" t="s">
        <v>564</v>
      </c>
      <c r="J18" s="53" t="s">
        <v>587</v>
      </c>
      <c r="K18" s="139"/>
      <c r="L18" s="136"/>
      <c r="M18" s="136"/>
      <c r="N18" s="188"/>
      <c r="O18" s="153">
        <f>COUNTA(K18:N18)</f>
        <v>0</v>
      </c>
    </row>
    <row r="19" spans="1:15" ht="16" customHeight="1" x14ac:dyDescent="0.2">
      <c r="A19" s="17"/>
      <c r="B19" s="18"/>
      <c r="C19" s="19"/>
      <c r="D19" s="18"/>
      <c r="F19" s="282"/>
      <c r="G19" s="282"/>
      <c r="H19" s="439"/>
      <c r="I19" s="442"/>
      <c r="J19" s="53" t="s">
        <v>562</v>
      </c>
      <c r="K19" s="139"/>
      <c r="L19" s="188"/>
      <c r="M19" s="139"/>
      <c r="N19" s="188"/>
      <c r="O19" s="153">
        <f>COUNTA(K19:N19)</f>
        <v>0</v>
      </c>
    </row>
    <row r="20" spans="1:15" ht="16" customHeight="1" x14ac:dyDescent="0.2">
      <c r="A20" s="17"/>
      <c r="B20" s="18"/>
      <c r="C20" s="19"/>
      <c r="D20" s="18"/>
      <c r="F20" s="282"/>
      <c r="G20" s="282"/>
      <c r="H20" s="439"/>
      <c r="I20" s="443"/>
      <c r="J20" s="53" t="s">
        <v>561</v>
      </c>
      <c r="K20" s="139"/>
      <c r="L20" s="188"/>
      <c r="M20" s="136"/>
      <c r="N20" s="136"/>
      <c r="O20" s="153">
        <f>COUNTA(K20:N20)</f>
        <v>0</v>
      </c>
    </row>
    <row r="21" spans="1:15" ht="16" customHeight="1" x14ac:dyDescent="0.2">
      <c r="A21" s="17" t="str">
        <f t="shared" ref="A21:A34" si="2">+B21&amp;C21&amp;D21</f>
        <v>1221801</v>
      </c>
      <c r="B21" s="18" t="s">
        <v>875</v>
      </c>
      <c r="C21" s="19">
        <v>18</v>
      </c>
      <c r="D21" s="18" t="s">
        <v>217</v>
      </c>
      <c r="E21" s="14">
        <v>21</v>
      </c>
      <c r="F21" s="282"/>
      <c r="G21" s="282"/>
      <c r="H21" s="354" t="s">
        <v>586</v>
      </c>
      <c r="I21" s="355"/>
      <c r="J21" s="53" t="s">
        <v>585</v>
      </c>
      <c r="K21" s="31">
        <f>VLOOKUP($A21&amp;K$54,決統データ!$A$3:$DE$187,$E21+19,FALSE)</f>
        <v>0</v>
      </c>
      <c r="L21" s="31">
        <f>VLOOKUP($A21&amp;L$54,決統データ!$A$3:$DE$187,$E21+19,FALSE)</f>
        <v>505374</v>
      </c>
      <c r="M21" s="31">
        <f>VLOOKUP($A21&amp;M$54,決統データ!$A$3:$DE$187,$E21+19,FALSE)</f>
        <v>0</v>
      </c>
      <c r="N21" s="31">
        <f>VLOOKUP($A21&amp;N$54,決統データ!$A$3:$DE$187,$E21+19,FALSE)</f>
        <v>0</v>
      </c>
      <c r="O21" s="125">
        <f t="shared" ref="O21:O26" si="3">SUM(K21:N21)</f>
        <v>505374</v>
      </c>
    </row>
    <row r="22" spans="1:15" ht="16" customHeight="1" x14ac:dyDescent="0.2">
      <c r="A22" s="17" t="str">
        <f t="shared" si="2"/>
        <v>1221801</v>
      </c>
      <c r="B22" s="18" t="s">
        <v>875</v>
      </c>
      <c r="C22" s="19">
        <v>18</v>
      </c>
      <c r="D22" s="18" t="s">
        <v>217</v>
      </c>
      <c r="E22" s="14">
        <v>22</v>
      </c>
      <c r="F22" s="282"/>
      <c r="G22" s="282"/>
      <c r="H22" s="356"/>
      <c r="I22" s="357"/>
      <c r="J22" s="53" t="s">
        <v>584</v>
      </c>
      <c r="K22" s="31">
        <f>VLOOKUP($A22&amp;K$54,決統データ!$A$3:$DE$187,$E22+19,FALSE)</f>
        <v>0</v>
      </c>
      <c r="L22" s="31">
        <f>VLOOKUP($A22&amp;L$54,決統データ!$A$3:$DE$187,$E22+19,FALSE)</f>
        <v>41618</v>
      </c>
      <c r="M22" s="31">
        <f>VLOOKUP($A22&amp;M$54,決統データ!$A$3:$DE$187,$E22+19,FALSE)</f>
        <v>0</v>
      </c>
      <c r="N22" s="31">
        <f>VLOOKUP($A22&amp;N$54,決統データ!$A$3:$DE$187,$E22+19,FALSE)</f>
        <v>0</v>
      </c>
      <c r="O22" s="125">
        <f t="shared" si="3"/>
        <v>41618</v>
      </c>
    </row>
    <row r="23" spans="1:15" ht="16" customHeight="1" x14ac:dyDescent="0.2">
      <c r="A23" s="17" t="str">
        <f t="shared" si="2"/>
        <v>1221801</v>
      </c>
      <c r="B23" s="18" t="s">
        <v>875</v>
      </c>
      <c r="C23" s="19">
        <v>18</v>
      </c>
      <c r="D23" s="18" t="s">
        <v>217</v>
      </c>
      <c r="E23" s="14">
        <v>23</v>
      </c>
      <c r="F23" s="282"/>
      <c r="G23" s="282"/>
      <c r="H23" s="358"/>
      <c r="I23" s="359"/>
      <c r="J23" s="53" t="s">
        <v>557</v>
      </c>
      <c r="K23" s="31">
        <f>VLOOKUP($A23&amp;K$54,決統データ!$A$3:$DE$187,$E23+19,FALSE)</f>
        <v>0</v>
      </c>
      <c r="L23" s="31">
        <f>VLOOKUP($A23&amp;L$54,決統データ!$A$3:$DE$187,$E23+19,FALSE)</f>
        <v>0</v>
      </c>
      <c r="M23" s="31">
        <f>VLOOKUP($A23&amp;M$54,決統データ!$A$3:$DE$187,$E23+19,FALSE)</f>
        <v>0</v>
      </c>
      <c r="N23" s="31">
        <f>VLOOKUP($A23&amp;N$54,決統データ!$A$3:$DE$187,$E23+19,FALSE)</f>
        <v>0</v>
      </c>
      <c r="O23" s="125">
        <f t="shared" si="3"/>
        <v>0</v>
      </c>
    </row>
    <row r="24" spans="1:15" ht="16" customHeight="1" x14ac:dyDescent="0.2">
      <c r="A24" s="17" t="str">
        <f t="shared" si="2"/>
        <v>1221801</v>
      </c>
      <c r="B24" s="18" t="s">
        <v>875</v>
      </c>
      <c r="C24" s="19">
        <v>18</v>
      </c>
      <c r="D24" s="18" t="s">
        <v>217</v>
      </c>
      <c r="E24" s="14">
        <v>24</v>
      </c>
      <c r="F24" s="282"/>
      <c r="G24" s="307" t="s">
        <v>583</v>
      </c>
      <c r="H24" s="308"/>
      <c r="I24" s="49" t="s">
        <v>423</v>
      </c>
      <c r="J24" s="53"/>
      <c r="K24" s="31">
        <f>VLOOKUP($A24&amp;K$54,決統データ!$A$3:$DE$187,$E24+19,FALSE)</f>
        <v>0</v>
      </c>
      <c r="L24" s="31">
        <f>VLOOKUP($A24&amp;L$54,決統データ!$A$3:$DE$187,$E24+19,FALSE)</f>
        <v>1</v>
      </c>
      <c r="M24" s="31">
        <f>VLOOKUP($A24&amp;M$54,決統データ!$A$3:$DE$187,$E24+19,FALSE)</f>
        <v>0</v>
      </c>
      <c r="N24" s="31">
        <f>VLOOKUP($A24&amp;N$54,決統データ!$A$3:$DE$187,$E24+19,FALSE)</f>
        <v>0</v>
      </c>
      <c r="O24" s="125">
        <f t="shared" si="3"/>
        <v>1</v>
      </c>
    </row>
    <row r="25" spans="1:15" ht="16" customHeight="1" x14ac:dyDescent="0.2">
      <c r="A25" s="17" t="str">
        <f t="shared" si="2"/>
        <v>1221801</v>
      </c>
      <c r="B25" s="18" t="s">
        <v>875</v>
      </c>
      <c r="C25" s="19">
        <v>18</v>
      </c>
      <c r="D25" s="18" t="s">
        <v>217</v>
      </c>
      <c r="E25" s="14">
        <v>25</v>
      </c>
      <c r="F25" s="282"/>
      <c r="G25" s="309"/>
      <c r="H25" s="310"/>
      <c r="I25" s="49" t="s">
        <v>422</v>
      </c>
      <c r="J25" s="53"/>
      <c r="K25" s="31">
        <f>VLOOKUP($A25&amp;K$54,決統データ!$A$3:$DE$187,$E25+19,FALSE)</f>
        <v>0</v>
      </c>
      <c r="L25" s="31">
        <f>VLOOKUP($A25&amp;L$54,決統データ!$A$3:$DE$187,$E25+19,FALSE)</f>
        <v>0</v>
      </c>
      <c r="M25" s="31">
        <f>VLOOKUP($A25&amp;M$54,決統データ!$A$3:$DE$187,$E25+19,FALSE)</f>
        <v>0</v>
      </c>
      <c r="N25" s="31">
        <f>VLOOKUP($A25&amp;N$54,決統データ!$A$3:$DE$187,$E25+19,FALSE)</f>
        <v>0</v>
      </c>
      <c r="O25" s="125">
        <f t="shared" si="3"/>
        <v>0</v>
      </c>
    </row>
    <row r="26" spans="1:15" ht="16" customHeight="1" x14ac:dyDescent="0.2">
      <c r="A26" s="17" t="str">
        <f t="shared" si="2"/>
        <v>1221801</v>
      </c>
      <c r="B26" s="18" t="s">
        <v>875</v>
      </c>
      <c r="C26" s="19">
        <v>18</v>
      </c>
      <c r="D26" s="18" t="s">
        <v>217</v>
      </c>
      <c r="E26" s="14">
        <v>26</v>
      </c>
      <c r="F26" s="282"/>
      <c r="G26" s="311"/>
      <c r="H26" s="312"/>
      <c r="I26" s="53" t="s">
        <v>421</v>
      </c>
      <c r="J26" s="54"/>
      <c r="K26" s="31">
        <f>VLOOKUP($A26&amp;K$54,決統データ!$A$3:$DE$187,$E26+19,FALSE)</f>
        <v>0</v>
      </c>
      <c r="L26" s="31">
        <f>VLOOKUP($A26&amp;L$54,決統データ!$A$3:$DE$187,$E26+19,FALSE)</f>
        <v>1</v>
      </c>
      <c r="M26" s="31">
        <f>VLOOKUP($A26&amp;M$54,決統データ!$A$3:$DE$187,$E26+19,FALSE)</f>
        <v>0</v>
      </c>
      <c r="N26" s="31">
        <f>VLOOKUP($A26&amp;N$54,決統データ!$A$3:$DE$187,$E26+19,FALSE)</f>
        <v>0</v>
      </c>
      <c r="O26" s="125">
        <f t="shared" si="3"/>
        <v>1</v>
      </c>
    </row>
    <row r="27" spans="1:15" ht="16" customHeight="1" x14ac:dyDescent="0.2">
      <c r="A27" s="17" t="str">
        <f t="shared" si="2"/>
        <v>1221801</v>
      </c>
      <c r="B27" s="18" t="s">
        <v>875</v>
      </c>
      <c r="C27" s="19">
        <v>18</v>
      </c>
      <c r="D27" s="18" t="s">
        <v>217</v>
      </c>
      <c r="E27" s="14">
        <v>27</v>
      </c>
      <c r="F27" s="402" t="s">
        <v>21</v>
      </c>
      <c r="G27" s="51" t="s">
        <v>152</v>
      </c>
      <c r="H27" s="49"/>
      <c r="I27" s="53"/>
      <c r="J27" s="54"/>
      <c r="K27" s="218">
        <f>VLOOKUP($A27&amp;K$54,決統データ!$A$3:$DE$187,$E27+19,FALSE)</f>
        <v>0</v>
      </c>
      <c r="L27" s="218">
        <f>VLOOKUP($A27&amp;L$54,決統データ!$A$3:$DE$187,$E27+19,FALSE)</f>
        <v>4080401</v>
      </c>
      <c r="M27" s="218">
        <f>VLOOKUP($A27&amp;M$54,決統データ!$A$3:$DE$187,$E27+19,FALSE)</f>
        <v>3411201</v>
      </c>
      <c r="N27" s="218">
        <f>VLOOKUP($A27&amp;N$54,決統データ!$A$3:$DE$187,$E27+19,FALSE)</f>
        <v>4120401</v>
      </c>
      <c r="O27" s="152"/>
    </row>
    <row r="28" spans="1:15" ht="16" customHeight="1" x14ac:dyDescent="0.2">
      <c r="A28" s="17" t="str">
        <f t="shared" si="2"/>
        <v>1221801</v>
      </c>
      <c r="B28" s="18" t="s">
        <v>35</v>
      </c>
      <c r="C28" s="19">
        <v>18</v>
      </c>
      <c r="D28" s="18" t="s">
        <v>412</v>
      </c>
      <c r="E28" s="14">
        <v>32</v>
      </c>
      <c r="F28" s="402"/>
      <c r="G28" s="447" t="s">
        <v>579</v>
      </c>
      <c r="H28" s="49" t="s">
        <v>578</v>
      </c>
      <c r="I28" s="53"/>
      <c r="J28" s="54"/>
      <c r="K28" s="31">
        <f>VLOOKUP($A28&amp;K$54,決統データ!$A$3:$DE$187,$E28+19,FALSE)</f>
        <v>0</v>
      </c>
      <c r="L28" s="31">
        <f>VLOOKUP($A28&amp;L$54,決統データ!$A$3:$DE$187,$E28+19,FALSE)</f>
        <v>6764510</v>
      </c>
      <c r="M28" s="31">
        <f>VLOOKUP($A28&amp;M$54,決統データ!$A$3:$DE$187,$E28+19,FALSE)</f>
        <v>740855</v>
      </c>
      <c r="N28" s="31">
        <f>VLOOKUP($A28&amp;N$54,決統データ!$A$3:$DE$187,$E28+19,FALSE)</f>
        <v>2048849</v>
      </c>
      <c r="O28" s="125">
        <f t="shared" ref="O28:O41" si="4">SUM(K28:N28)</f>
        <v>9554214</v>
      </c>
    </row>
    <row r="29" spans="1:15" ht="16" customHeight="1" x14ac:dyDescent="0.2">
      <c r="A29" s="17" t="str">
        <f t="shared" si="2"/>
        <v>1221801</v>
      </c>
      <c r="B29" s="18" t="s">
        <v>35</v>
      </c>
      <c r="C29" s="19">
        <v>18</v>
      </c>
      <c r="D29" s="18" t="s">
        <v>412</v>
      </c>
      <c r="E29" s="14">
        <v>33</v>
      </c>
      <c r="F29" s="402"/>
      <c r="G29" s="447"/>
      <c r="H29" s="49" t="s">
        <v>577</v>
      </c>
      <c r="I29" s="53"/>
      <c r="J29" s="54"/>
      <c r="K29" s="31">
        <f>VLOOKUP($A29&amp;K$54,決統データ!$A$3:$DE$187,$E29+19,FALSE)</f>
        <v>0</v>
      </c>
      <c r="L29" s="31">
        <f>VLOOKUP($A29&amp;L$54,決統データ!$A$3:$DE$187,$E29+19,FALSE)</f>
        <v>546992</v>
      </c>
      <c r="M29" s="31">
        <f>VLOOKUP($A29&amp;M$54,決統データ!$A$3:$DE$187,$E29+19,FALSE)</f>
        <v>15692</v>
      </c>
      <c r="N29" s="31">
        <f>VLOOKUP($A29&amp;N$54,決統データ!$A$3:$DE$187,$E29+19,FALSE)</f>
        <v>206938</v>
      </c>
      <c r="O29" s="125">
        <f t="shared" si="4"/>
        <v>769622</v>
      </c>
    </row>
    <row r="30" spans="1:15" ht="16" customHeight="1" x14ac:dyDescent="0.2">
      <c r="A30" s="17" t="str">
        <f t="shared" si="2"/>
        <v>1221801</v>
      </c>
      <c r="B30" s="18" t="s">
        <v>875</v>
      </c>
      <c r="C30" s="19">
        <v>18</v>
      </c>
      <c r="D30" s="18" t="s">
        <v>217</v>
      </c>
      <c r="E30" s="14">
        <v>34</v>
      </c>
      <c r="F30" s="402"/>
      <c r="G30" s="447"/>
      <c r="H30" s="49" t="s">
        <v>576</v>
      </c>
      <c r="I30" s="53"/>
      <c r="J30" s="54"/>
      <c r="K30" s="31">
        <f>VLOOKUP($A30&amp;K$54,決統データ!$A$3:$DE$187,$E30+19,FALSE)</f>
        <v>0</v>
      </c>
      <c r="L30" s="31">
        <f>VLOOKUP($A30&amp;L$54,決統データ!$A$3:$DE$187,$E30+19,FALSE)</f>
        <v>12367</v>
      </c>
      <c r="M30" s="31">
        <f>VLOOKUP($A30&amp;M$54,決統データ!$A$3:$DE$187,$E30+19,FALSE)</f>
        <v>47212</v>
      </c>
      <c r="N30" s="31">
        <f>VLOOKUP($A30&amp;N$54,決統データ!$A$3:$DE$187,$E30+19,FALSE)</f>
        <v>9900</v>
      </c>
      <c r="O30" s="125">
        <f t="shared" si="4"/>
        <v>69479</v>
      </c>
    </row>
    <row r="31" spans="1:15" ht="16" customHeight="1" x14ac:dyDescent="0.2">
      <c r="A31" s="17" t="str">
        <f t="shared" si="2"/>
        <v>1221801</v>
      </c>
      <c r="B31" s="18" t="s">
        <v>875</v>
      </c>
      <c r="C31" s="19">
        <v>18</v>
      </c>
      <c r="D31" s="18" t="s">
        <v>217</v>
      </c>
      <c r="E31" s="14">
        <v>35</v>
      </c>
      <c r="F31" s="402"/>
      <c r="G31" s="447"/>
      <c r="H31" s="131" t="s">
        <v>575</v>
      </c>
      <c r="I31" s="53"/>
      <c r="J31" s="54"/>
      <c r="K31" s="31">
        <f>VLOOKUP($A31&amp;K$54,決統データ!$A$3:$DE$187,$E31+19,FALSE)</f>
        <v>0</v>
      </c>
      <c r="L31" s="31">
        <f>VLOOKUP($A31&amp;L$54,決統データ!$A$3:$DE$187,$E31+19,FALSE)</f>
        <v>121275</v>
      </c>
      <c r="M31" s="31">
        <f>VLOOKUP($A31&amp;M$54,決統データ!$A$3:$DE$187,$E31+19,FALSE)</f>
        <v>15692</v>
      </c>
      <c r="N31" s="31">
        <f>VLOOKUP($A31&amp;N$54,決統データ!$A$3:$DE$187,$E31+19,FALSE)</f>
        <v>80101</v>
      </c>
      <c r="O31" s="125">
        <f t="shared" si="4"/>
        <v>217068</v>
      </c>
    </row>
    <row r="32" spans="1:15" ht="16" customHeight="1" x14ac:dyDescent="0.2">
      <c r="A32" s="17" t="str">
        <f t="shared" si="2"/>
        <v>1221801</v>
      </c>
      <c r="B32" s="18" t="s">
        <v>875</v>
      </c>
      <c r="C32" s="19">
        <v>18</v>
      </c>
      <c r="D32" s="18" t="s">
        <v>217</v>
      </c>
      <c r="E32" s="14">
        <v>36</v>
      </c>
      <c r="F32" s="402"/>
      <c r="G32" s="447"/>
      <c r="H32" s="49" t="s">
        <v>576</v>
      </c>
      <c r="I32" s="155"/>
      <c r="J32" s="54"/>
      <c r="K32" s="31">
        <f>VLOOKUP($A32&amp;K$54,決統データ!$A$3:$DE$187,$E32+19,FALSE)</f>
        <v>0</v>
      </c>
      <c r="L32" s="31">
        <f>VLOOKUP($A32&amp;L$54,決統データ!$A$3:$DE$187,$E32+19,FALSE)</f>
        <v>39237</v>
      </c>
      <c r="M32" s="31">
        <f>VLOOKUP($A32&amp;M$54,決統データ!$A$3:$DE$187,$E32+19,FALSE)</f>
        <v>39112</v>
      </c>
      <c r="N32" s="31">
        <f>VLOOKUP($A32&amp;N$54,決統データ!$A$3:$DE$187,$E32+19,FALSE)</f>
        <v>11759</v>
      </c>
      <c r="O32" s="125">
        <f t="shared" si="4"/>
        <v>90108</v>
      </c>
    </row>
    <row r="33" spans="1:16" ht="16" customHeight="1" x14ac:dyDescent="0.2">
      <c r="A33" s="17" t="str">
        <f t="shared" si="2"/>
        <v>1221801</v>
      </c>
      <c r="B33" s="18" t="s">
        <v>35</v>
      </c>
      <c r="C33" s="19">
        <v>18</v>
      </c>
      <c r="D33" s="18" t="s">
        <v>412</v>
      </c>
      <c r="E33" s="14">
        <v>38</v>
      </c>
      <c r="F33" s="402"/>
      <c r="G33" s="447"/>
      <c r="H33" s="348" t="s">
        <v>573</v>
      </c>
      <c r="I33" s="349"/>
      <c r="J33" s="53" t="s">
        <v>571</v>
      </c>
      <c r="K33" s="31">
        <f>VLOOKUP($A33&amp;K$54,決統データ!$A$3:$DE$187,$E33+19,FALSE)</f>
        <v>0</v>
      </c>
      <c r="L33" s="31">
        <f>VLOOKUP($A33&amp;L$54,決統データ!$A$3:$DE$187,$E33+19,FALSE)</f>
        <v>6671963</v>
      </c>
      <c r="M33" s="31">
        <f>VLOOKUP($A33&amp;M$54,決統データ!$A$3:$DE$187,$E33+19,FALSE)</f>
        <v>740855</v>
      </c>
      <c r="N33" s="31">
        <f>VLOOKUP($A33&amp;N$54,決統データ!$A$3:$DE$187,$E33+19,FALSE)</f>
        <v>2028849</v>
      </c>
      <c r="O33" s="125">
        <f t="shared" si="4"/>
        <v>9441667</v>
      </c>
    </row>
    <row r="34" spans="1:16" ht="16" customHeight="1" x14ac:dyDescent="0.2">
      <c r="A34" s="17" t="str">
        <f t="shared" si="2"/>
        <v>1221801</v>
      </c>
      <c r="B34" s="18" t="s">
        <v>35</v>
      </c>
      <c r="C34" s="19">
        <v>18</v>
      </c>
      <c r="D34" s="18" t="s">
        <v>412</v>
      </c>
      <c r="E34" s="14">
        <v>39</v>
      </c>
      <c r="F34" s="402"/>
      <c r="G34" s="447"/>
      <c r="H34" s="350"/>
      <c r="I34" s="351"/>
      <c r="J34" s="53" t="s">
        <v>431</v>
      </c>
      <c r="K34" s="31">
        <f>VLOOKUP($A34&amp;K$54,決統データ!$A$3:$DE$187,$E34+19,FALSE)</f>
        <v>0</v>
      </c>
      <c r="L34" s="31">
        <f>VLOOKUP($A34&amp;L$54,決統データ!$A$3:$DE$187,$E34+19,FALSE)</f>
        <v>546992</v>
      </c>
      <c r="M34" s="31">
        <f>VLOOKUP($A34&amp;M$54,決統データ!$A$3:$DE$187,$E34+19,FALSE)</f>
        <v>15692</v>
      </c>
      <c r="N34" s="31">
        <f>VLOOKUP($A34&amp;N$54,決統データ!$A$3:$DE$187,$E34+19,FALSE)</f>
        <v>205068</v>
      </c>
      <c r="O34" s="125">
        <f t="shared" si="4"/>
        <v>767752</v>
      </c>
    </row>
    <row r="35" spans="1:16" ht="16" customHeight="1" x14ac:dyDescent="0.2">
      <c r="A35" s="17" t="str">
        <f t="shared" ref="A35:A41" si="5">+B35&amp;C35&amp;D35</f>
        <v>1221801</v>
      </c>
      <c r="B35" s="18" t="s">
        <v>875</v>
      </c>
      <c r="C35" s="19">
        <v>18</v>
      </c>
      <c r="D35" s="18" t="s">
        <v>217</v>
      </c>
      <c r="E35" s="14">
        <v>40</v>
      </c>
      <c r="F35" s="402"/>
      <c r="G35" s="447"/>
      <c r="H35" s="76"/>
      <c r="I35" s="438" t="s">
        <v>572</v>
      </c>
      <c r="J35" s="53" t="s">
        <v>571</v>
      </c>
      <c r="K35" s="31">
        <f>VLOOKUP($A35&amp;K$54,決統データ!$A$3:$DE$187,$E35+19,FALSE)</f>
        <v>0</v>
      </c>
      <c r="L35" s="31">
        <f>VLOOKUP($A35&amp;L$54,決統データ!$A$3:$DE$187,$E35+19,FALSE)</f>
        <v>0</v>
      </c>
      <c r="M35" s="31">
        <f>VLOOKUP($A35&amp;M$54,決統データ!$A$3:$DE$187,$E35+19,FALSE)</f>
        <v>0</v>
      </c>
      <c r="N35" s="31">
        <f>VLOOKUP($A35&amp;N$54,決統データ!$A$3:$DE$187,$E35+19,FALSE)</f>
        <v>0</v>
      </c>
      <c r="O35" s="125">
        <f t="shared" si="4"/>
        <v>0</v>
      </c>
    </row>
    <row r="36" spans="1:16" ht="16" customHeight="1" x14ac:dyDescent="0.2">
      <c r="A36" s="17" t="str">
        <f t="shared" si="5"/>
        <v>1221801</v>
      </c>
      <c r="B36" s="18" t="s">
        <v>875</v>
      </c>
      <c r="C36" s="19">
        <v>18</v>
      </c>
      <c r="D36" s="18" t="s">
        <v>217</v>
      </c>
      <c r="E36" s="14">
        <v>41</v>
      </c>
      <c r="F36" s="402"/>
      <c r="G36" s="447"/>
      <c r="H36" s="77"/>
      <c r="I36" s="438"/>
      <c r="J36" s="53" t="s">
        <v>431</v>
      </c>
      <c r="K36" s="31">
        <f>VLOOKUP($A36&amp;K$54,決統データ!$A$3:$DE$187,$E36+19,FALSE)</f>
        <v>0</v>
      </c>
      <c r="L36" s="31">
        <f>VLOOKUP($A36&amp;L$54,決統データ!$A$3:$DE$187,$E36+19,FALSE)</f>
        <v>0</v>
      </c>
      <c r="M36" s="31">
        <f>VLOOKUP($A36&amp;M$54,決統データ!$A$3:$DE$187,$E36+19,FALSE)</f>
        <v>0</v>
      </c>
      <c r="N36" s="31">
        <f>VLOOKUP($A36&amp;N$54,決統データ!$A$3:$DE$187,$E36+19,FALSE)</f>
        <v>0</v>
      </c>
      <c r="O36" s="125">
        <f t="shared" si="4"/>
        <v>0</v>
      </c>
    </row>
    <row r="37" spans="1:16" ht="16" customHeight="1" x14ac:dyDescent="0.2">
      <c r="A37" s="17" t="str">
        <f t="shared" si="5"/>
        <v>1221801</v>
      </c>
      <c r="B37" s="18" t="s">
        <v>875</v>
      </c>
      <c r="C37" s="19">
        <v>18</v>
      </c>
      <c r="D37" s="18" t="s">
        <v>217</v>
      </c>
      <c r="E37" s="14">
        <v>42</v>
      </c>
      <c r="F37" s="402"/>
      <c r="G37" s="447"/>
      <c r="H37" s="354" t="s">
        <v>588</v>
      </c>
      <c r="I37" s="355"/>
      <c r="J37" s="53" t="s">
        <v>571</v>
      </c>
      <c r="K37" s="31">
        <f>VLOOKUP($A37&amp;K$54,決統データ!$A$3:$DE$187,$E37+19,FALSE)</f>
        <v>0</v>
      </c>
      <c r="L37" s="31">
        <f>VLOOKUP($A37&amp;L$54,決統データ!$A$3:$DE$187,$E37+19,FALSE)</f>
        <v>92547</v>
      </c>
      <c r="M37" s="31">
        <f>VLOOKUP($A37&amp;M$54,決統データ!$A$3:$DE$187,$E37+19,FALSE)</f>
        <v>0</v>
      </c>
      <c r="N37" s="31">
        <f>VLOOKUP($A37&amp;N$54,決統データ!$A$3:$DE$187,$E37+19,FALSE)</f>
        <v>20000</v>
      </c>
      <c r="O37" s="125">
        <f t="shared" si="4"/>
        <v>112547</v>
      </c>
    </row>
    <row r="38" spans="1:16" ht="16" customHeight="1" x14ac:dyDescent="0.2">
      <c r="A38" s="17" t="str">
        <f t="shared" si="5"/>
        <v>1221801</v>
      </c>
      <c r="B38" s="18" t="s">
        <v>875</v>
      </c>
      <c r="C38" s="19">
        <v>18</v>
      </c>
      <c r="D38" s="18" t="s">
        <v>217</v>
      </c>
      <c r="E38" s="14">
        <v>43</v>
      </c>
      <c r="F38" s="402"/>
      <c r="G38" s="447"/>
      <c r="H38" s="358"/>
      <c r="I38" s="359"/>
      <c r="J38" s="53" t="s">
        <v>431</v>
      </c>
      <c r="K38" s="31">
        <f>VLOOKUP($A38&amp;K$54,決統データ!$A$3:$DE$187,$E38+19,FALSE)</f>
        <v>0</v>
      </c>
      <c r="L38" s="31">
        <f>VLOOKUP($A38&amp;L$54,決統データ!$A$3:$DE$187,$E38+19,FALSE)</f>
        <v>0</v>
      </c>
      <c r="M38" s="31">
        <f>VLOOKUP($A38&amp;M$54,決統データ!$A$3:$DE$187,$E38+19,FALSE)</f>
        <v>0</v>
      </c>
      <c r="N38" s="31">
        <f>VLOOKUP($A38&amp;N$54,決統データ!$A$3:$DE$187,$E38+19,FALSE)</f>
        <v>1870</v>
      </c>
      <c r="O38" s="125">
        <f t="shared" si="4"/>
        <v>1870</v>
      </c>
    </row>
    <row r="39" spans="1:16" ht="16" customHeight="1" x14ac:dyDescent="0.2">
      <c r="A39" s="17" t="str">
        <f t="shared" si="5"/>
        <v>1221801</v>
      </c>
      <c r="B39" s="18" t="s">
        <v>875</v>
      </c>
      <c r="C39" s="19">
        <v>18</v>
      </c>
      <c r="D39" s="18" t="s">
        <v>217</v>
      </c>
      <c r="E39" s="14">
        <v>44</v>
      </c>
      <c r="F39" s="402"/>
      <c r="G39" s="447" t="s">
        <v>866</v>
      </c>
      <c r="H39" s="282" t="s">
        <v>568</v>
      </c>
      <c r="I39" s="49" t="s">
        <v>567</v>
      </c>
      <c r="J39" s="53"/>
      <c r="K39" s="31">
        <f>VLOOKUP($A39&amp;K$54,決統データ!$A$3:$DE$187,$E39+19,FALSE)</f>
        <v>0</v>
      </c>
      <c r="L39" s="31">
        <f>VLOOKUP($A39&amp;L$54,決統データ!$A$3:$DE$187,$E39+19,FALSE)</f>
        <v>433</v>
      </c>
      <c r="M39" s="31">
        <f>VLOOKUP($A39&amp;M$54,決統データ!$A$3:$DE$187,$E39+19,FALSE)</f>
        <v>185</v>
      </c>
      <c r="N39" s="31">
        <f>VLOOKUP($A39&amp;N$54,決統データ!$A$3:$DE$187,$E39+19,FALSE)</f>
        <v>316</v>
      </c>
      <c r="O39" s="125">
        <f t="shared" si="4"/>
        <v>934</v>
      </c>
    </row>
    <row r="40" spans="1:16" ht="16" customHeight="1" x14ac:dyDescent="0.2">
      <c r="A40" s="17" t="str">
        <f t="shared" si="5"/>
        <v>1221801</v>
      </c>
      <c r="B40" s="18" t="s">
        <v>875</v>
      </c>
      <c r="C40" s="19">
        <v>18</v>
      </c>
      <c r="D40" s="18" t="s">
        <v>217</v>
      </c>
      <c r="E40" s="14">
        <v>45</v>
      </c>
      <c r="F40" s="402"/>
      <c r="G40" s="447"/>
      <c r="H40" s="282"/>
      <c r="I40" s="49" t="s">
        <v>566</v>
      </c>
      <c r="J40" s="53"/>
      <c r="K40" s="31">
        <f>VLOOKUP($A40&amp;K$54,決統データ!$A$3:$DE$187,$E40+19,FALSE)</f>
        <v>0</v>
      </c>
      <c r="L40" s="31">
        <f>VLOOKUP($A40&amp;L$54,決統データ!$A$3:$DE$187,$E40+19,FALSE)</f>
        <v>18837</v>
      </c>
      <c r="M40" s="31">
        <f>VLOOKUP($A40&amp;M$54,決統データ!$A$3:$DE$187,$E40+19,FALSE)</f>
        <v>3770</v>
      </c>
      <c r="N40" s="31">
        <f>VLOOKUP($A40&amp;N$54,決統データ!$A$3:$DE$187,$E40+19,FALSE)</f>
        <v>6045</v>
      </c>
      <c r="O40" s="125">
        <f t="shared" si="4"/>
        <v>28652</v>
      </c>
    </row>
    <row r="41" spans="1:16" ht="16" customHeight="1" x14ac:dyDescent="0.2">
      <c r="A41" s="17" t="str">
        <f t="shared" si="5"/>
        <v>1221801</v>
      </c>
      <c r="B41" s="18" t="s">
        <v>875</v>
      </c>
      <c r="C41" s="19">
        <v>18</v>
      </c>
      <c r="D41" s="18" t="s">
        <v>217</v>
      </c>
      <c r="E41" s="14">
        <v>46</v>
      </c>
      <c r="F41" s="402"/>
      <c r="G41" s="447"/>
      <c r="H41" s="282"/>
      <c r="I41" s="49" t="s">
        <v>565</v>
      </c>
      <c r="J41" s="53"/>
      <c r="K41" s="31">
        <f>VLOOKUP($A41&amp;K$54,決統データ!$A$3:$DE$187,$E41+19,FALSE)</f>
        <v>0</v>
      </c>
      <c r="L41" s="31">
        <f>VLOOKUP($A41&amp;L$54,決統データ!$A$3:$DE$187,$E41+19,FALSE)</f>
        <v>43503</v>
      </c>
      <c r="M41" s="31">
        <f>VLOOKUP($A41&amp;M$54,決統データ!$A$3:$DE$187,$E41+19,FALSE)</f>
        <v>20378</v>
      </c>
      <c r="N41" s="31">
        <f>VLOOKUP($A41&amp;N$54,決統データ!$A$3:$DE$187,$E41+19,FALSE)</f>
        <v>19130</v>
      </c>
      <c r="O41" s="125">
        <f t="shared" si="4"/>
        <v>83011</v>
      </c>
    </row>
    <row r="42" spans="1:16" ht="16" customHeight="1" x14ac:dyDescent="0.2">
      <c r="A42" s="17"/>
      <c r="B42" s="18"/>
      <c r="C42" s="19"/>
      <c r="D42" s="18"/>
      <c r="F42" s="402"/>
      <c r="G42" s="447"/>
      <c r="H42" s="282"/>
      <c r="I42" s="440" t="s">
        <v>564</v>
      </c>
      <c r="J42" s="53" t="s">
        <v>587</v>
      </c>
      <c r="K42" s="139"/>
      <c r="L42" s="136"/>
      <c r="M42" s="136"/>
      <c r="N42" s="188"/>
      <c r="O42" s="153">
        <f>COUNTA(K42:N42)</f>
        <v>0</v>
      </c>
    </row>
    <row r="43" spans="1:16" ht="16" customHeight="1" x14ac:dyDescent="0.2">
      <c r="A43" s="17"/>
      <c r="B43" s="18"/>
      <c r="C43" s="19"/>
      <c r="D43" s="18"/>
      <c r="F43" s="402"/>
      <c r="G43" s="447"/>
      <c r="H43" s="282"/>
      <c r="I43" s="440"/>
      <c r="J43" s="53" t="s">
        <v>562</v>
      </c>
      <c r="K43" s="188"/>
      <c r="L43" s="188"/>
      <c r="M43" s="188"/>
      <c r="N43" s="188"/>
      <c r="O43" s="153">
        <f>COUNTA(K43:N43)</f>
        <v>0</v>
      </c>
    </row>
    <row r="44" spans="1:16" ht="16" customHeight="1" x14ac:dyDescent="0.2">
      <c r="A44" s="17"/>
      <c r="B44" s="18"/>
      <c r="C44" s="19"/>
      <c r="D44" s="18"/>
      <c r="F44" s="402"/>
      <c r="G44" s="447"/>
      <c r="H44" s="282"/>
      <c r="I44" s="440"/>
      <c r="J44" s="53" t="s">
        <v>561</v>
      </c>
      <c r="K44" s="139"/>
      <c r="L44" s="188"/>
      <c r="M44" s="136"/>
      <c r="N44" s="136"/>
      <c r="O44" s="153">
        <f>COUNTA(K44:N44)</f>
        <v>0</v>
      </c>
    </row>
    <row r="45" spans="1:16" ht="16" customHeight="1" x14ac:dyDescent="0.2">
      <c r="A45" s="17" t="str">
        <f t="shared" ref="A45:A50" si="6">+B45&amp;C45&amp;D45</f>
        <v>1221801</v>
      </c>
      <c r="B45" s="18" t="s">
        <v>35</v>
      </c>
      <c r="C45" s="19">
        <v>18</v>
      </c>
      <c r="D45" s="18" t="s">
        <v>412</v>
      </c>
      <c r="E45" s="14">
        <v>49</v>
      </c>
      <c r="F45" s="402"/>
      <c r="G45" s="447"/>
      <c r="H45" s="241" t="s">
        <v>586</v>
      </c>
      <c r="I45" s="241"/>
      <c r="J45" s="53" t="s">
        <v>585</v>
      </c>
      <c r="K45" s="31">
        <f>VLOOKUP($A45&amp;K$54,決統データ!$A$3:$DE$187,$E45+19,FALSE)</f>
        <v>0</v>
      </c>
      <c r="L45" s="31">
        <f>VLOOKUP($A45&amp;L$54,決統データ!$A$3:$DE$187,$E45+19,FALSE)</f>
        <v>425717</v>
      </c>
      <c r="M45" s="31">
        <f>VLOOKUP($A45&amp;M$54,決統データ!$A$3:$DE$187,$E45+19,FALSE)</f>
        <v>0</v>
      </c>
      <c r="N45" s="31">
        <f>VLOOKUP($A45&amp;N$54,決統データ!$A$3:$DE$187,$E45+19,FALSE)</f>
        <v>126837</v>
      </c>
      <c r="O45" s="125">
        <f t="shared" ref="O45:O50" si="7">SUM(K45:N45)</f>
        <v>552554</v>
      </c>
    </row>
    <row r="46" spans="1:16" ht="16" customHeight="1" x14ac:dyDescent="0.2">
      <c r="A46" s="17" t="str">
        <f t="shared" si="6"/>
        <v>1221801</v>
      </c>
      <c r="B46" s="18" t="s">
        <v>35</v>
      </c>
      <c r="C46" s="19">
        <v>18</v>
      </c>
      <c r="D46" s="18" t="s">
        <v>412</v>
      </c>
      <c r="E46" s="14">
        <v>50</v>
      </c>
      <c r="F46" s="402"/>
      <c r="G46" s="447"/>
      <c r="H46" s="241"/>
      <c r="I46" s="241"/>
      <c r="J46" s="53" t="s">
        <v>584</v>
      </c>
      <c r="K46" s="31">
        <f>VLOOKUP($A46&amp;K$54,決統データ!$A$3:$DE$187,$E46+19,FALSE)</f>
        <v>0</v>
      </c>
      <c r="L46" s="31">
        <f>VLOOKUP($A46&amp;L$54,決統データ!$A$3:$DE$187,$E46+19,FALSE)</f>
        <v>83888</v>
      </c>
      <c r="M46" s="31">
        <f>VLOOKUP($A46&amp;M$54,決統データ!$A$3:$DE$187,$E46+19,FALSE)</f>
        <v>9047</v>
      </c>
      <c r="N46" s="31">
        <f>VLOOKUP($A46&amp;N$54,決統データ!$A$3:$DE$187,$E46+19,FALSE)</f>
        <v>31489</v>
      </c>
      <c r="O46" s="125">
        <f t="shared" si="7"/>
        <v>124424</v>
      </c>
    </row>
    <row r="47" spans="1:16" ht="16" customHeight="1" x14ac:dyDescent="0.2">
      <c r="A47" s="17" t="str">
        <f t="shared" si="6"/>
        <v>1221801</v>
      </c>
      <c r="B47" s="18" t="s">
        <v>35</v>
      </c>
      <c r="C47" s="19">
        <v>18</v>
      </c>
      <c r="D47" s="18" t="s">
        <v>412</v>
      </c>
      <c r="E47" s="14">
        <v>51</v>
      </c>
      <c r="F47" s="402"/>
      <c r="G47" s="447"/>
      <c r="H47" s="241"/>
      <c r="I47" s="241"/>
      <c r="J47" s="53" t="s">
        <v>557</v>
      </c>
      <c r="K47" s="31">
        <f>VLOOKUP($A47&amp;K$54,決統データ!$A$3:$DE$187,$E47+19,FALSE)</f>
        <v>0</v>
      </c>
      <c r="L47" s="31">
        <f>VLOOKUP($A47&amp;L$54,決統データ!$A$3:$DE$187,$E47+19,FALSE)</f>
        <v>37387</v>
      </c>
      <c r="M47" s="31">
        <f>VLOOKUP($A47&amp;M$54,決統データ!$A$3:$DE$187,$E47+19,FALSE)</f>
        <v>6645</v>
      </c>
      <c r="N47" s="31">
        <f>VLOOKUP($A47&amp;N$54,決統データ!$A$3:$DE$187,$E47+19,FALSE)</f>
        <v>46742</v>
      </c>
      <c r="O47" s="125">
        <f t="shared" si="7"/>
        <v>90774</v>
      </c>
    </row>
    <row r="48" spans="1:16" ht="16" customHeight="1" x14ac:dyDescent="0.2">
      <c r="A48" s="17" t="str">
        <f t="shared" si="6"/>
        <v>1221801</v>
      </c>
      <c r="B48" s="18" t="s">
        <v>35</v>
      </c>
      <c r="C48" s="19">
        <v>18</v>
      </c>
      <c r="D48" s="18" t="s">
        <v>412</v>
      </c>
      <c r="E48" s="14">
        <v>52</v>
      </c>
      <c r="F48" s="402"/>
      <c r="G48" s="444" t="s">
        <v>583</v>
      </c>
      <c r="H48" s="308"/>
      <c r="I48" s="49" t="s">
        <v>423</v>
      </c>
      <c r="J48" s="53"/>
      <c r="K48" s="31">
        <f>VLOOKUP($A48&amp;K$54,決統データ!$A$3:$DE$187,$E48+19,FALSE)</f>
        <v>0</v>
      </c>
      <c r="L48" s="31">
        <f>VLOOKUP($A48&amp;L$54,決統データ!$A$3:$DE$187,$E48+19,FALSE)</f>
        <v>0</v>
      </c>
      <c r="M48" s="31">
        <f>VLOOKUP($A48&amp;M$54,決統データ!$A$3:$DE$187,$E48+19,FALSE)</f>
        <v>0</v>
      </c>
      <c r="N48" s="31">
        <f>VLOOKUP($A48&amp;N$54,決統データ!$A$3:$DE$187,$E48+19,FALSE)</f>
        <v>0</v>
      </c>
      <c r="O48" s="125">
        <f t="shared" si="7"/>
        <v>0</v>
      </c>
      <c r="P48" s="74"/>
    </row>
    <row r="49" spans="1:15" ht="16" customHeight="1" x14ac:dyDescent="0.2">
      <c r="A49" s="17" t="str">
        <f t="shared" si="6"/>
        <v>1221801</v>
      </c>
      <c r="B49" s="18" t="s">
        <v>35</v>
      </c>
      <c r="C49" s="19">
        <v>18</v>
      </c>
      <c r="D49" s="18" t="s">
        <v>412</v>
      </c>
      <c r="E49" s="14">
        <v>53</v>
      </c>
      <c r="F49" s="402"/>
      <c r="G49" s="445"/>
      <c r="H49" s="310"/>
      <c r="I49" s="49" t="s">
        <v>422</v>
      </c>
      <c r="J49" s="53"/>
      <c r="K49" s="31">
        <f>VLOOKUP($A49&amp;K$54,決統データ!$A$3:$DE$187,$E49+19,FALSE)</f>
        <v>0</v>
      </c>
      <c r="L49" s="31">
        <f>VLOOKUP($A49&amp;L$54,決統データ!$A$3:$DE$187,$E49+19,FALSE)</f>
        <v>0</v>
      </c>
      <c r="M49" s="31">
        <f>VLOOKUP($A49&amp;M$54,決統データ!$A$3:$DE$187,$E49+19,FALSE)</f>
        <v>0</v>
      </c>
      <c r="N49" s="31">
        <f>VLOOKUP($A49&amp;N$54,決統データ!$A$3:$DE$187,$E49+19,FALSE)</f>
        <v>0</v>
      </c>
      <c r="O49" s="125">
        <f t="shared" si="7"/>
        <v>0</v>
      </c>
    </row>
    <row r="50" spans="1:15" ht="16" customHeight="1" x14ac:dyDescent="0.2">
      <c r="A50" s="17" t="str">
        <f t="shared" si="6"/>
        <v>1221801</v>
      </c>
      <c r="B50" s="18" t="s">
        <v>35</v>
      </c>
      <c r="C50" s="19">
        <v>18</v>
      </c>
      <c r="D50" s="18" t="s">
        <v>412</v>
      </c>
      <c r="E50" s="14">
        <v>54</v>
      </c>
      <c r="F50" s="402"/>
      <c r="G50" s="446"/>
      <c r="H50" s="312"/>
      <c r="I50" s="53" t="s">
        <v>421</v>
      </c>
      <c r="J50" s="54"/>
      <c r="K50" s="31">
        <f>VLOOKUP($A50&amp;K$54,決統データ!$A$3:$DE$187,$E50+19,FALSE)</f>
        <v>0</v>
      </c>
      <c r="L50" s="31">
        <f>VLOOKUP($A50&amp;L$54,決統データ!$A$3:$DE$187,$E50+19,FALSE)</f>
        <v>0</v>
      </c>
      <c r="M50" s="31">
        <f>VLOOKUP($A50&amp;M$54,決統データ!$A$3:$DE$187,$E50+19,FALSE)</f>
        <v>0</v>
      </c>
      <c r="N50" s="31">
        <f>VLOOKUP($A50&amp;N$54,決統データ!$A$3:$DE$187,$E50+19,FALSE)</f>
        <v>0</v>
      </c>
      <c r="O50" s="125">
        <f t="shared" si="7"/>
        <v>0</v>
      </c>
    </row>
    <row r="51" spans="1:15" hidden="1" x14ac:dyDescent="0.2">
      <c r="K51" s="66" t="s">
        <v>941</v>
      </c>
      <c r="L51" s="66" t="s">
        <v>941</v>
      </c>
      <c r="M51" s="66" t="s">
        <v>941</v>
      </c>
      <c r="N51" s="66" t="s">
        <v>941</v>
      </c>
    </row>
    <row r="52" spans="1:15" hidden="1" x14ac:dyDescent="0.2"/>
    <row r="53" spans="1:15" hidden="1" x14ac:dyDescent="0.2"/>
    <row r="54" spans="1:15" hidden="1" x14ac:dyDescent="0.2">
      <c r="K54" s="11" t="str">
        <f>+K55&amp;"000"</f>
        <v>262013000</v>
      </c>
      <c r="L54" s="11" t="str">
        <f>+L55&amp;"000"</f>
        <v>262030000</v>
      </c>
      <c r="M54" s="11" t="str">
        <f>+M55&amp;"000"</f>
        <v>262056000</v>
      </c>
      <c r="N54" s="11" t="str">
        <f>+N55&amp;"000"</f>
        <v>262129000</v>
      </c>
    </row>
    <row r="55" spans="1:15" hidden="1" x14ac:dyDescent="0.2">
      <c r="K55" s="11" t="s">
        <v>230</v>
      </c>
      <c r="L55" s="134" t="s">
        <v>232</v>
      </c>
      <c r="M55" s="134" t="s">
        <v>234</v>
      </c>
      <c r="N55" s="134" t="s">
        <v>235</v>
      </c>
    </row>
    <row r="56" spans="1:15" hidden="1" x14ac:dyDescent="0.2">
      <c r="K56" s="11" t="s">
        <v>126</v>
      </c>
      <c r="L56" s="134" t="s">
        <v>128</v>
      </c>
      <c r="M56" s="134" t="s">
        <v>130</v>
      </c>
      <c r="N56" s="134" t="s">
        <v>236</v>
      </c>
    </row>
  </sheetData>
  <sheetProtection algorithmName="SHA-512" hashValue="HtYPILDb+f9updbC41Ccrc7X22XAP8OyYU8T5wvuiFOIBTlOTV86/49dK/48bMPhiM8BHsjs4KRdvbyD9slDcw==" saltValue="/+Rhu+XWBWAyoF8r2BJd3g==" spinCount="100000" sheet="1" objects="1" scenarios="1"/>
  <customSheetViews>
    <customSheetView guid="{247A5D4D-80F1-4466-92F7-7A3BC78E450F}" printArea="1" topLeftCell="A37">
      <selection activeCell="C43" sqref="C43"/>
      <pageMargins left="0.59055118110236227" right="0.59055118110236227" top="0.78740157480314965" bottom="0.78740157480314965" header="0.51181102362204722" footer="0.51181102362204722"/>
      <pageSetup paperSize="9" scale="70" orientation="portrait" blackAndWhite="1" horizontalDpi="300" verticalDpi="300"/>
      <headerFooter alignWithMargins="0"/>
    </customSheetView>
  </customSheetViews>
  <mergeCells count="24">
    <mergeCell ref="F27:F50"/>
    <mergeCell ref="H39:H44"/>
    <mergeCell ref="I35:I36"/>
    <mergeCell ref="H37:I38"/>
    <mergeCell ref="G48:H50"/>
    <mergeCell ref="G28:G38"/>
    <mergeCell ref="G39:G47"/>
    <mergeCell ref="I42:I44"/>
    <mergeCell ref="H45:I47"/>
    <mergeCell ref="H33:I34"/>
    <mergeCell ref="F3:J3"/>
    <mergeCell ref="F4:F26"/>
    <mergeCell ref="G5:G14"/>
    <mergeCell ref="I11:I12"/>
    <mergeCell ref="H13:I14"/>
    <mergeCell ref="H9:I10"/>
    <mergeCell ref="G24:H26"/>
    <mergeCell ref="G15:G23"/>
    <mergeCell ref="H21:I23"/>
    <mergeCell ref="H15:H20"/>
    <mergeCell ref="I15:J15"/>
    <mergeCell ref="I16:J16"/>
    <mergeCell ref="I17:J17"/>
    <mergeCell ref="I18:I20"/>
  </mergeCells>
  <phoneticPr fontId="3"/>
  <pageMargins left="0.59055118110236227" right="0.59055118110236227" top="0.78740157480314965" bottom="0.78740157480314965" header="0.51181102362204722" footer="0.51181102362204722"/>
  <pageSetup paperSize="9" scale="94" fitToWidth="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FFC000"/>
    <pageSetUpPr fitToPage="1"/>
  </sheetPr>
  <dimension ref="A1:GS99"/>
  <sheetViews>
    <sheetView view="pageBreakPreview" topLeftCell="F1" zoomScale="85" zoomScaleNormal="100" zoomScaleSheetLayoutView="85" zoomScalePageLayoutView="90" workbookViewId="0">
      <pane ySplit="2" topLeftCell="A3" activePane="bottomLeft" state="frozen"/>
      <selection pane="bottomLeft" activeCell="V1" sqref="V1:W1048576"/>
    </sheetView>
  </sheetViews>
  <sheetFormatPr defaultColWidth="9" defaultRowHeight="14" x14ac:dyDescent="0.2"/>
  <cols>
    <col min="1" max="1" width="9.6640625" style="1" customWidth="1"/>
    <col min="2" max="2" width="4.33203125" style="1" customWidth="1"/>
    <col min="3" max="4" width="3.33203125" style="1" customWidth="1"/>
    <col min="5" max="5" width="6.33203125" style="14" customWidth="1"/>
    <col min="6" max="6" width="5.08203125" style="1" customWidth="1"/>
    <col min="7" max="7" width="5.1640625" style="1" customWidth="1"/>
    <col min="8" max="8" width="4.58203125" style="1" customWidth="1"/>
    <col min="9" max="9" width="9.83203125" style="1" customWidth="1"/>
    <col min="10" max="10" width="17" style="1" customWidth="1"/>
    <col min="11" max="12" width="12.58203125" style="1" customWidth="1"/>
    <col min="13" max="18" width="12.58203125" style="120" customWidth="1"/>
    <col min="19" max="21" width="9" style="1"/>
    <col min="22" max="23" width="0" style="1" hidden="1" customWidth="1"/>
    <col min="24" max="16384" width="9" style="1"/>
  </cols>
  <sheetData>
    <row r="1" spans="1:18" x14ac:dyDescent="0.2">
      <c r="F1" s="1" t="s">
        <v>582</v>
      </c>
    </row>
    <row r="2" spans="1:18" ht="34.5" customHeight="1" x14ac:dyDescent="0.2">
      <c r="F2" s="360"/>
      <c r="G2" s="360"/>
      <c r="H2" s="360"/>
      <c r="I2" s="360"/>
      <c r="J2" s="280"/>
      <c r="K2" s="144" t="s">
        <v>126</v>
      </c>
      <c r="L2" s="144" t="s">
        <v>126</v>
      </c>
      <c r="M2" s="126" t="s">
        <v>128</v>
      </c>
      <c r="N2" s="126" t="s">
        <v>128</v>
      </c>
      <c r="O2" s="126" t="s">
        <v>130</v>
      </c>
      <c r="P2" s="126" t="s">
        <v>236</v>
      </c>
      <c r="Q2" s="126" t="s">
        <v>236</v>
      </c>
      <c r="R2" s="126" t="s">
        <v>247</v>
      </c>
    </row>
    <row r="3" spans="1:18" s="67" customFormat="1" ht="26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417" t="s">
        <v>31</v>
      </c>
      <c r="G3" s="418"/>
      <c r="H3" s="418"/>
      <c r="I3" s="418"/>
      <c r="J3" s="418"/>
      <c r="K3" s="159" t="s">
        <v>30</v>
      </c>
      <c r="L3" s="159" t="s">
        <v>29</v>
      </c>
      <c r="M3" s="160" t="s">
        <v>401</v>
      </c>
      <c r="N3" s="160" t="s">
        <v>401</v>
      </c>
      <c r="O3" s="160" t="s">
        <v>395</v>
      </c>
      <c r="P3" s="161" t="s">
        <v>388</v>
      </c>
      <c r="Q3" s="162" t="s">
        <v>385</v>
      </c>
      <c r="R3" s="157"/>
    </row>
    <row r="4" spans="1:18" ht="14.25" customHeight="1" x14ac:dyDescent="0.2">
      <c r="A4" s="17" t="str">
        <f>+B4&amp;C4&amp;D4</f>
        <v>1223401</v>
      </c>
      <c r="B4" s="18" t="s">
        <v>35</v>
      </c>
      <c r="C4" s="19">
        <v>34</v>
      </c>
      <c r="D4" s="18" t="s">
        <v>412</v>
      </c>
      <c r="E4" s="21">
        <v>1</v>
      </c>
      <c r="F4" s="451" t="s">
        <v>28</v>
      </c>
      <c r="G4" s="72" t="s">
        <v>580</v>
      </c>
      <c r="H4" s="72"/>
      <c r="I4" s="79"/>
      <c r="J4" s="154"/>
      <c r="K4" s="25">
        <f>VLOOKUP($A4&amp;K$95,決統データ!$A$3:$DE$187,$E4+19,FALSE)</f>
        <v>0</v>
      </c>
      <c r="L4" s="25">
        <f>VLOOKUP($A4&amp;L$95,決統データ!$A$3:$DE$187,$E4+19,)</f>
        <v>0</v>
      </c>
      <c r="M4" s="25">
        <f>VLOOKUP($A4&amp;M$95,決統データ!$A$3:$DE$187,$E4+19,)</f>
        <v>0</v>
      </c>
      <c r="N4" s="25">
        <f>VLOOKUP($A4&amp;N$95,決統データ!$A$3:$DE$187,$E4+19,)</f>
        <v>4090401</v>
      </c>
      <c r="O4" s="25">
        <f>VLOOKUP($A4&amp;O$95,決統データ!$A$3:$DE$187,$E4+19,)</f>
        <v>0</v>
      </c>
      <c r="P4" s="25">
        <f>VLOOKUP($A4&amp;P$95,決統データ!$A$3:$DE$187,$E4+19,)</f>
        <v>0</v>
      </c>
      <c r="Q4" s="25">
        <f>VLOOKUP($A4&amp;Q$95,決統データ!$A$3:$DE$187,$E4+19,)</f>
        <v>0</v>
      </c>
      <c r="R4" s="135"/>
    </row>
    <row r="5" spans="1:18" ht="14.25" customHeight="1" x14ac:dyDescent="0.2">
      <c r="A5" s="17" t="str">
        <f t="shared" ref="A5:A15" si="0">+B5&amp;C5&amp;D5</f>
        <v>1223401</v>
      </c>
      <c r="B5" s="18" t="s">
        <v>35</v>
      </c>
      <c r="C5" s="19">
        <v>34</v>
      </c>
      <c r="D5" s="18" t="s">
        <v>412</v>
      </c>
      <c r="E5" s="14">
        <v>2</v>
      </c>
      <c r="F5" s="452"/>
      <c r="G5" s="451" t="s">
        <v>579</v>
      </c>
      <c r="H5" s="49" t="s">
        <v>578</v>
      </c>
      <c r="I5" s="53"/>
      <c r="J5" s="54"/>
      <c r="K5" s="221">
        <f>VLOOKUP($A5&amp;K$95,決統データ!$A$3:$DE$187,$E5+19,FALSE)</f>
        <v>0</v>
      </c>
      <c r="L5" s="221">
        <f>VLOOKUP($A5&amp;L$95,決統データ!$A$3:$DE$187,$E5+19,)</f>
        <v>0</v>
      </c>
      <c r="M5" s="221">
        <f>VLOOKUP($A5&amp;M$95,決統データ!$A$3:$DE$187,$E5+19,)</f>
        <v>0</v>
      </c>
      <c r="N5" s="221">
        <f>VLOOKUP($A5&amp;N$95,決統データ!$A$3:$DE$187,$E5+19,)</f>
        <v>2757970</v>
      </c>
      <c r="O5" s="221">
        <f>VLOOKUP($A5&amp;O$95,決統データ!$A$3:$DE$187,$E5+19,)</f>
        <v>0</v>
      </c>
      <c r="P5" s="221">
        <f>VLOOKUP($A5&amp;P$95,決統データ!$A$3:$DE$187,$E5+19,)</f>
        <v>0</v>
      </c>
      <c r="Q5" s="221">
        <f>VLOOKUP($A5&amp;Q$95,決統データ!$A$3:$DE$187,$E5+19,)</f>
        <v>0</v>
      </c>
      <c r="R5" s="128">
        <f t="shared" ref="R5:R22" si="1">SUM(K5:Q5)</f>
        <v>2757970</v>
      </c>
    </row>
    <row r="6" spans="1:18" ht="14.25" customHeight="1" x14ac:dyDescent="0.2">
      <c r="A6" s="17" t="str">
        <f t="shared" si="0"/>
        <v>1223401</v>
      </c>
      <c r="B6" s="18" t="s">
        <v>35</v>
      </c>
      <c r="C6" s="19">
        <v>34</v>
      </c>
      <c r="D6" s="18" t="s">
        <v>412</v>
      </c>
      <c r="E6" s="14">
        <v>3</v>
      </c>
      <c r="F6" s="452"/>
      <c r="G6" s="452"/>
      <c r="H6" s="49" t="s">
        <v>577</v>
      </c>
      <c r="I6" s="53"/>
      <c r="J6" s="54"/>
      <c r="K6" s="221">
        <f>VLOOKUP($A6&amp;K$95,決統データ!$A$3:$DE$187,$E6+19,FALSE)</f>
        <v>0</v>
      </c>
      <c r="L6" s="221">
        <f>VLOOKUP($A6&amp;L$95,決統データ!$A$3:$DE$187,$E6+19,)</f>
        <v>0</v>
      </c>
      <c r="M6" s="221">
        <f>VLOOKUP($A6&amp;M$95,決統データ!$A$3:$DE$187,$E6+19,)</f>
        <v>0</v>
      </c>
      <c r="N6" s="221">
        <f>VLOOKUP($A6&amp;N$95,決統データ!$A$3:$DE$187,$E6+19,)</f>
        <v>546992</v>
      </c>
      <c r="O6" s="221">
        <f>VLOOKUP($A6&amp;O$95,決統データ!$A$3:$DE$187,$E6+19,)</f>
        <v>0</v>
      </c>
      <c r="P6" s="221">
        <f>VLOOKUP($A6&amp;P$95,決統データ!$A$3:$DE$187,$E6+19,)</f>
        <v>0</v>
      </c>
      <c r="Q6" s="221">
        <f>VLOOKUP($A6&amp;Q$95,決統データ!$A$3:$DE$187,$E6+19,)</f>
        <v>0</v>
      </c>
      <c r="R6" s="128">
        <f t="shared" si="1"/>
        <v>546992</v>
      </c>
    </row>
    <row r="7" spans="1:18" ht="14.25" customHeight="1" x14ac:dyDescent="0.2">
      <c r="A7" s="17" t="str">
        <f t="shared" si="0"/>
        <v>1223401</v>
      </c>
      <c r="B7" s="18" t="s">
        <v>35</v>
      </c>
      <c r="C7" s="19">
        <v>34</v>
      </c>
      <c r="D7" s="18" t="s">
        <v>412</v>
      </c>
      <c r="E7" s="14">
        <v>4</v>
      </c>
      <c r="F7" s="452"/>
      <c r="G7" s="452"/>
      <c r="H7" s="49" t="s">
        <v>576</v>
      </c>
      <c r="I7" s="53"/>
      <c r="J7" s="54"/>
      <c r="K7" s="221">
        <f>VLOOKUP($A7&amp;K$95,決統データ!$A$3:$DE$187,$E7+19,FALSE)</f>
        <v>0</v>
      </c>
      <c r="L7" s="221">
        <f>VLOOKUP($A7&amp;L$95,決統データ!$A$3:$DE$187,$E7+19,)</f>
        <v>0</v>
      </c>
      <c r="M7" s="221">
        <f>VLOOKUP($A7&amp;M$95,決統データ!$A$3:$DE$187,$E7+19,)</f>
        <v>0</v>
      </c>
      <c r="N7" s="221">
        <f>VLOOKUP($A7&amp;N$95,決統データ!$A$3:$DE$187,$E7+19,)</f>
        <v>5042</v>
      </c>
      <c r="O7" s="221">
        <f>VLOOKUP($A7&amp;O$95,決統データ!$A$3:$DE$187,$E7+19,)</f>
        <v>0</v>
      </c>
      <c r="P7" s="221">
        <f>VLOOKUP($A7&amp;P$95,決統データ!$A$3:$DE$187,$E7+19,)</f>
        <v>0</v>
      </c>
      <c r="Q7" s="221">
        <f>VLOOKUP($A7&amp;Q$95,決統データ!$A$3:$DE$187,$E7+19,)</f>
        <v>0</v>
      </c>
      <c r="R7" s="128">
        <f t="shared" si="1"/>
        <v>5042</v>
      </c>
    </row>
    <row r="8" spans="1:18" ht="14.25" customHeight="1" x14ac:dyDescent="0.2">
      <c r="A8" s="17" t="str">
        <f t="shared" si="0"/>
        <v>1223401</v>
      </c>
      <c r="B8" s="18" t="s">
        <v>35</v>
      </c>
      <c r="C8" s="19">
        <v>34</v>
      </c>
      <c r="D8" s="18" t="s">
        <v>412</v>
      </c>
      <c r="E8" s="14">
        <v>5</v>
      </c>
      <c r="F8" s="452"/>
      <c r="G8" s="452"/>
      <c r="H8" s="131" t="s">
        <v>575</v>
      </c>
      <c r="I8" s="53"/>
      <c r="J8" s="54"/>
      <c r="K8" s="221">
        <f>VLOOKUP($A8&amp;K$95,決統データ!$A$3:$DE$187,$E8+19,FALSE)</f>
        <v>0</v>
      </c>
      <c r="L8" s="221">
        <f>VLOOKUP($A8&amp;L$95,決統データ!$A$3:$DE$187,$E8+19,)</f>
        <v>0</v>
      </c>
      <c r="M8" s="221">
        <f>VLOOKUP($A8&amp;M$95,決統データ!$A$3:$DE$187,$E8+19,)</f>
        <v>0</v>
      </c>
      <c r="N8" s="221">
        <f>VLOOKUP($A8&amp;N$95,決統データ!$A$3:$DE$187,$E8+19,)</f>
        <v>41618</v>
      </c>
      <c r="O8" s="221">
        <f>VLOOKUP($A8&amp;O$95,決統データ!$A$3:$DE$187,$E8+19,)</f>
        <v>0</v>
      </c>
      <c r="P8" s="221">
        <f>VLOOKUP($A8&amp;P$95,決統データ!$A$3:$DE$187,$E8+19,)</f>
        <v>0</v>
      </c>
      <c r="Q8" s="221">
        <f>VLOOKUP($A8&amp;Q$95,決統データ!$A$3:$DE$187,$E8+19,)</f>
        <v>0</v>
      </c>
      <c r="R8" s="128">
        <f t="shared" si="1"/>
        <v>41618</v>
      </c>
    </row>
    <row r="9" spans="1:18" ht="14.25" customHeight="1" x14ac:dyDescent="0.2">
      <c r="A9" s="17" t="str">
        <f t="shared" si="0"/>
        <v>1223401</v>
      </c>
      <c r="B9" s="18" t="s">
        <v>35</v>
      </c>
      <c r="C9" s="19">
        <v>34</v>
      </c>
      <c r="D9" s="18" t="s">
        <v>412</v>
      </c>
      <c r="E9" s="14">
        <v>6</v>
      </c>
      <c r="F9" s="452"/>
      <c r="G9" s="452"/>
      <c r="H9" s="49" t="s">
        <v>574</v>
      </c>
      <c r="I9" s="131"/>
      <c r="J9" s="131"/>
      <c r="K9" s="221">
        <f>VLOOKUP($A9&amp;K$95,決統データ!$A$3:$DE$187,$E9+19,FALSE)</f>
        <v>0</v>
      </c>
      <c r="L9" s="221">
        <f>VLOOKUP($A9&amp;L$95,決統データ!$A$3:$DE$187,$E9+19,)</f>
        <v>0</v>
      </c>
      <c r="M9" s="221">
        <f>VLOOKUP($A9&amp;M$95,決統データ!$A$3:$DE$187,$E9+19,)</f>
        <v>0</v>
      </c>
      <c r="N9" s="221">
        <f>VLOOKUP($A9&amp;N$95,決統データ!$A$3:$DE$187,$E9+19,)</f>
        <v>51715</v>
      </c>
      <c r="O9" s="221">
        <f>VLOOKUP($A9&amp;O$95,決統データ!$A$3:$DE$187,$E9+19,)</f>
        <v>0</v>
      </c>
      <c r="P9" s="221">
        <f>VLOOKUP($A9&amp;P$95,決統データ!$A$3:$DE$187,$E9+19,)</f>
        <v>0</v>
      </c>
      <c r="Q9" s="221">
        <f>VLOOKUP($A9&amp;Q$95,決統データ!$A$3:$DE$187,$E9+19,)</f>
        <v>0</v>
      </c>
      <c r="R9" s="128">
        <f t="shared" si="1"/>
        <v>51715</v>
      </c>
    </row>
    <row r="10" spans="1:18" x14ac:dyDescent="0.2">
      <c r="A10" s="17" t="str">
        <f t="shared" si="0"/>
        <v>1223401</v>
      </c>
      <c r="B10" s="18" t="s">
        <v>35</v>
      </c>
      <c r="C10" s="19">
        <v>34</v>
      </c>
      <c r="D10" s="18" t="s">
        <v>412</v>
      </c>
      <c r="E10" s="14">
        <v>8</v>
      </c>
      <c r="F10" s="452"/>
      <c r="G10" s="452"/>
      <c r="H10" s="348" t="s">
        <v>573</v>
      </c>
      <c r="I10" s="349"/>
      <c r="J10" s="53" t="s">
        <v>571</v>
      </c>
      <c r="K10" s="221">
        <f>VLOOKUP($A10&amp;K$95,決統データ!$A$3:$DE$187,$E10+19,FALSE)</f>
        <v>0</v>
      </c>
      <c r="L10" s="221">
        <f>VLOOKUP($A10&amp;L$95,決統データ!$A$3:$DE$187,$E10+19,)</f>
        <v>0</v>
      </c>
      <c r="M10" s="221">
        <f>VLOOKUP($A10&amp;M$95,決統データ!$A$3:$DE$187,$E10+19,)</f>
        <v>0</v>
      </c>
      <c r="N10" s="221">
        <f>VLOOKUP($A10&amp;N$95,決統データ!$A$3:$DE$187,$E10+19,)</f>
        <v>2757970</v>
      </c>
      <c r="O10" s="221">
        <f>VLOOKUP($A10&amp;O$95,決統データ!$A$3:$DE$187,$E10+19,)</f>
        <v>0</v>
      </c>
      <c r="P10" s="221">
        <f>VLOOKUP($A10&amp;P$95,決統データ!$A$3:$DE$187,$E10+19,)</f>
        <v>0</v>
      </c>
      <c r="Q10" s="221">
        <f>VLOOKUP($A10&amp;Q$95,決統データ!$A$3:$DE$187,$E10+19,)</f>
        <v>0</v>
      </c>
      <c r="R10" s="128">
        <f t="shared" si="1"/>
        <v>2757970</v>
      </c>
    </row>
    <row r="11" spans="1:18" x14ac:dyDescent="0.2">
      <c r="A11" s="17" t="str">
        <f t="shared" si="0"/>
        <v>1223401</v>
      </c>
      <c r="B11" s="18" t="s">
        <v>35</v>
      </c>
      <c r="C11" s="19">
        <v>34</v>
      </c>
      <c r="D11" s="18" t="s">
        <v>412</v>
      </c>
      <c r="E11" s="14">
        <v>9</v>
      </c>
      <c r="F11" s="452"/>
      <c r="G11" s="452"/>
      <c r="H11" s="350"/>
      <c r="I11" s="351"/>
      <c r="J11" s="53" t="s">
        <v>431</v>
      </c>
      <c r="K11" s="221">
        <f>VLOOKUP($A11&amp;K$95,決統データ!$A$3:$DE$187,$E11+19,FALSE)</f>
        <v>0</v>
      </c>
      <c r="L11" s="221">
        <f>VLOOKUP($A11&amp;L$95,決統データ!$A$3:$DE$187,$E11+19,)</f>
        <v>0</v>
      </c>
      <c r="M11" s="221">
        <f>VLOOKUP($A11&amp;M$95,決統データ!$A$3:$DE$187,$E11+19,)</f>
        <v>0</v>
      </c>
      <c r="N11" s="221">
        <f>VLOOKUP($A11&amp;N$95,決統データ!$A$3:$DE$187,$E11+19,)</f>
        <v>546992</v>
      </c>
      <c r="O11" s="221">
        <f>VLOOKUP($A11&amp;O$95,決統データ!$A$3:$DE$187,$E11+19,)</f>
        <v>0</v>
      </c>
      <c r="P11" s="221">
        <f>VLOOKUP($A11&amp;P$95,決統データ!$A$3:$DE$187,$E11+19,)</f>
        <v>0</v>
      </c>
      <c r="Q11" s="221">
        <f>VLOOKUP($A11&amp;Q$95,決統データ!$A$3:$DE$187,$E11+19,)</f>
        <v>0</v>
      </c>
      <c r="R11" s="128">
        <f t="shared" si="1"/>
        <v>546992</v>
      </c>
    </row>
    <row r="12" spans="1:18" x14ac:dyDescent="0.2">
      <c r="A12" s="17" t="str">
        <f t="shared" si="0"/>
        <v>1223401</v>
      </c>
      <c r="B12" s="18" t="s">
        <v>35</v>
      </c>
      <c r="C12" s="19">
        <v>34</v>
      </c>
      <c r="D12" s="18" t="s">
        <v>412</v>
      </c>
      <c r="E12" s="14">
        <v>10</v>
      </c>
      <c r="F12" s="452"/>
      <c r="G12" s="452"/>
      <c r="H12" s="76"/>
      <c r="I12" s="465" t="s">
        <v>572</v>
      </c>
      <c r="J12" s="53" t="s">
        <v>571</v>
      </c>
      <c r="K12" s="221">
        <f>VLOOKUP($A12&amp;K$95,決統データ!$A$3:$DE$187,$E12+19,FALSE)</f>
        <v>0</v>
      </c>
      <c r="L12" s="221">
        <f>VLOOKUP($A12&amp;L$95,決統データ!$A$3:$DE$187,$E12+19,)</f>
        <v>0</v>
      </c>
      <c r="M12" s="221">
        <f>VLOOKUP($A12&amp;M$95,決統データ!$A$3:$DE$187,$E12+19,)</f>
        <v>0</v>
      </c>
      <c r="N12" s="221">
        <f>VLOOKUP($A12&amp;N$95,決統データ!$A$3:$DE$187,$E12+19,)</f>
        <v>0</v>
      </c>
      <c r="O12" s="221">
        <f>VLOOKUP($A12&amp;O$95,決統データ!$A$3:$DE$187,$E12+19,)</f>
        <v>0</v>
      </c>
      <c r="P12" s="221">
        <f>VLOOKUP($A12&amp;P$95,決統データ!$A$3:$DE$187,$E12+19,)</f>
        <v>0</v>
      </c>
      <c r="Q12" s="221">
        <f>VLOOKUP($A12&amp;Q$95,決統データ!$A$3:$DE$187,$E12+19,)</f>
        <v>0</v>
      </c>
      <c r="R12" s="128">
        <f t="shared" si="1"/>
        <v>0</v>
      </c>
    </row>
    <row r="13" spans="1:18" x14ac:dyDescent="0.2">
      <c r="A13" s="17" t="str">
        <f t="shared" si="0"/>
        <v>1223401</v>
      </c>
      <c r="B13" s="18" t="s">
        <v>35</v>
      </c>
      <c r="C13" s="19">
        <v>34</v>
      </c>
      <c r="D13" s="18" t="s">
        <v>412</v>
      </c>
      <c r="E13" s="14">
        <v>11</v>
      </c>
      <c r="F13" s="452"/>
      <c r="G13" s="453"/>
      <c r="H13" s="77"/>
      <c r="I13" s="466"/>
      <c r="J13" s="53" t="s">
        <v>431</v>
      </c>
      <c r="K13" s="221">
        <f>VLOOKUP($A13&amp;K$95,決統データ!$A$3:$DE$187,$E13+19,FALSE)</f>
        <v>0</v>
      </c>
      <c r="L13" s="221">
        <f>VLOOKUP($A13&amp;L$95,決統データ!$A$3:$DE$187,$E13+19,)</f>
        <v>0</v>
      </c>
      <c r="M13" s="221">
        <f>VLOOKUP($A13&amp;M$95,決統データ!$A$3:$DE$187,$E13+19,)</f>
        <v>0</v>
      </c>
      <c r="N13" s="221">
        <f>VLOOKUP($A13&amp;N$95,決統データ!$A$3:$DE$187,$E13+19,)</f>
        <v>0</v>
      </c>
      <c r="O13" s="221">
        <f>VLOOKUP($A13&amp;O$95,決統データ!$A$3:$DE$187,$E13+19,)</f>
        <v>0</v>
      </c>
      <c r="P13" s="221">
        <f>VLOOKUP($A13&amp;P$95,決統データ!$A$3:$DE$187,$E13+19,)</f>
        <v>0</v>
      </c>
      <c r="Q13" s="221">
        <f>VLOOKUP($A13&amp;Q$95,決統データ!$A$3:$DE$187,$E13+19,)</f>
        <v>0</v>
      </c>
      <c r="R13" s="128">
        <f t="shared" si="1"/>
        <v>0</v>
      </c>
    </row>
    <row r="14" spans="1:18" ht="14.25" customHeight="1" x14ac:dyDescent="0.2">
      <c r="A14" s="17" t="str">
        <f t="shared" si="0"/>
        <v>1223401</v>
      </c>
      <c r="B14" s="18" t="s">
        <v>35</v>
      </c>
      <c r="C14" s="19">
        <v>34</v>
      </c>
      <c r="D14" s="18" t="s">
        <v>412</v>
      </c>
      <c r="E14" s="14">
        <v>12</v>
      </c>
      <c r="F14" s="452"/>
      <c r="G14" s="348" t="s">
        <v>570</v>
      </c>
      <c r="H14" s="457"/>
      <c r="I14" s="457"/>
      <c r="J14" s="457"/>
      <c r="K14" s="221">
        <f>VLOOKUP($A14&amp;K$95,決統データ!$A$3:$DE$187,$E14+19,FALSE)</f>
        <v>0</v>
      </c>
      <c r="L14" s="221">
        <f>VLOOKUP($A14&amp;L$95,決統データ!$A$3:$DE$187,$E14+19,)</f>
        <v>0</v>
      </c>
      <c r="M14" s="221">
        <f>VLOOKUP($A14&amp;M$95,決統データ!$A$3:$DE$187,$E14+19,)</f>
        <v>0</v>
      </c>
      <c r="N14" s="221">
        <f>VLOOKUP($A14&amp;N$95,決統データ!$A$3:$DE$187,$E14+19,)</f>
        <v>2757970</v>
      </c>
      <c r="O14" s="221">
        <f>VLOOKUP($A14&amp;O$95,決統データ!$A$3:$DE$187,$E14+19,)</f>
        <v>0</v>
      </c>
      <c r="P14" s="221">
        <f>VLOOKUP($A14&amp;P$95,決統データ!$A$3:$DE$187,$E14+19,)</f>
        <v>0</v>
      </c>
      <c r="Q14" s="221">
        <f>VLOOKUP($A14&amp;Q$95,決統データ!$A$3:$DE$187,$E14+19,)</f>
        <v>0</v>
      </c>
      <c r="R14" s="128">
        <f t="shared" si="1"/>
        <v>2757970</v>
      </c>
    </row>
    <row r="15" spans="1:18" ht="14.25" customHeight="1" x14ac:dyDescent="0.2">
      <c r="A15" s="17" t="str">
        <f t="shared" si="0"/>
        <v>1223401</v>
      </c>
      <c r="B15" s="18" t="s">
        <v>35</v>
      </c>
      <c r="C15" s="19">
        <v>34</v>
      </c>
      <c r="D15" s="18" t="s">
        <v>412</v>
      </c>
      <c r="E15" s="14">
        <v>13</v>
      </c>
      <c r="F15" s="452"/>
      <c r="G15" s="145" t="s">
        <v>569</v>
      </c>
      <c r="H15" s="155"/>
      <c r="I15" s="155"/>
      <c r="J15" s="155"/>
      <c r="K15" s="221">
        <f>VLOOKUP($A15&amp;K$95,決統データ!$A$3:$DE$187,$E15+19,FALSE)</f>
        <v>0</v>
      </c>
      <c r="L15" s="221">
        <f>VLOOKUP($A15&amp;L$95,決統データ!$A$3:$DE$187,$E15+19,)</f>
        <v>0</v>
      </c>
      <c r="M15" s="221">
        <f>VLOOKUP($A15&amp;M$95,決統データ!$A$3:$DE$187,$E15+19,)</f>
        <v>0</v>
      </c>
      <c r="N15" s="221">
        <f>VLOOKUP($A15&amp;N$95,決統データ!$A$3:$DE$187,$E15+19,)</f>
        <v>0</v>
      </c>
      <c r="O15" s="221">
        <f>VLOOKUP($A15&amp;O$95,決統データ!$A$3:$DE$187,$E15+19,)</f>
        <v>0</v>
      </c>
      <c r="P15" s="221">
        <f>VLOOKUP($A15&amp;P$95,決統データ!$A$3:$DE$187,$E15+19,)</f>
        <v>0</v>
      </c>
      <c r="Q15" s="221">
        <f>VLOOKUP($A15&amp;Q$95,決統データ!$A$3:$DE$187,$E15+19,)</f>
        <v>0</v>
      </c>
      <c r="R15" s="128">
        <f t="shared" si="1"/>
        <v>0</v>
      </c>
    </row>
    <row r="16" spans="1:18" ht="14.25" customHeight="1" x14ac:dyDescent="0.2">
      <c r="A16" s="17" t="str">
        <f t="shared" ref="A16:A22" si="2">+B16&amp;C16&amp;D16</f>
        <v>1223401</v>
      </c>
      <c r="B16" s="18" t="s">
        <v>875</v>
      </c>
      <c r="C16" s="19">
        <v>34</v>
      </c>
      <c r="D16" s="18" t="s">
        <v>217</v>
      </c>
      <c r="E16" s="14">
        <v>14</v>
      </c>
      <c r="F16" s="452"/>
      <c r="G16" s="454" t="s">
        <v>867</v>
      </c>
      <c r="H16" s="455"/>
      <c r="I16" s="455"/>
      <c r="J16" s="456"/>
      <c r="K16" s="221">
        <f>VLOOKUP($A16&amp;K$95,決統データ!$A$3:$DE$187,$E16+19,FALSE)</f>
        <v>0</v>
      </c>
      <c r="L16" s="221">
        <f>VLOOKUP($A16&amp;L$95,決統データ!$A$3:$DE$187,$E16+19,)</f>
        <v>0</v>
      </c>
      <c r="M16" s="221">
        <f>VLOOKUP($A16&amp;M$95,決統データ!$A$3:$DE$187,$E16+19,)</f>
        <v>0</v>
      </c>
      <c r="N16" s="221">
        <f>VLOOKUP($A16&amp;N$95,決統データ!$A$3:$DE$187,$E16+19,)</f>
        <v>0</v>
      </c>
      <c r="O16" s="221">
        <f>VLOOKUP($A16&amp;O$95,決統データ!$A$3:$DE$187,$E16+19,)</f>
        <v>0</v>
      </c>
      <c r="P16" s="221">
        <f>VLOOKUP($A16&amp;P$95,決統データ!$A$3:$DE$187,$E16+19,)</f>
        <v>0</v>
      </c>
      <c r="Q16" s="221">
        <f>VLOOKUP($A16&amp;Q$95,決統データ!$A$3:$DE$187,$E16+19,)</f>
        <v>0</v>
      </c>
      <c r="R16" s="128">
        <f t="shared" si="1"/>
        <v>0</v>
      </c>
    </row>
    <row r="17" spans="1:18" ht="14.25" customHeight="1" x14ac:dyDescent="0.2">
      <c r="A17" s="17" t="str">
        <f t="shared" si="2"/>
        <v>1223401</v>
      </c>
      <c r="B17" s="18" t="s">
        <v>875</v>
      </c>
      <c r="C17" s="19">
        <v>34</v>
      </c>
      <c r="D17" s="18" t="s">
        <v>217</v>
      </c>
      <c r="E17" s="14">
        <v>15</v>
      </c>
      <c r="F17" s="452"/>
      <c r="G17" s="454" t="s">
        <v>868</v>
      </c>
      <c r="H17" s="455"/>
      <c r="I17" s="455"/>
      <c r="J17" s="456"/>
      <c r="K17" s="221">
        <f>VLOOKUP($A17&amp;K$95,決統データ!$A$3:$DE$187,$E17+19,FALSE)</f>
        <v>0</v>
      </c>
      <c r="L17" s="221">
        <f>VLOOKUP($A17&amp;L$95,決統データ!$A$3:$DE$187,$E17+19,)</f>
        <v>0</v>
      </c>
      <c r="M17" s="221">
        <f>VLOOKUP($A17&amp;M$95,決統データ!$A$3:$DE$187,$E17+19,)</f>
        <v>0</v>
      </c>
      <c r="N17" s="221">
        <f>VLOOKUP($A17&amp;N$95,決統データ!$A$3:$DE$187,$E17+19,)</f>
        <v>0</v>
      </c>
      <c r="O17" s="221">
        <f>VLOOKUP($A17&amp;O$95,決統データ!$A$3:$DE$187,$E17+19,)</f>
        <v>0</v>
      </c>
      <c r="P17" s="221">
        <f>VLOOKUP($A17&amp;P$95,決統データ!$A$3:$DE$187,$E17+19,)</f>
        <v>0</v>
      </c>
      <c r="Q17" s="221">
        <f>VLOOKUP($A17&amp;Q$95,決統データ!$A$3:$DE$187,$E17+19,)</f>
        <v>0</v>
      </c>
      <c r="R17" s="128">
        <f t="shared" si="1"/>
        <v>0</v>
      </c>
    </row>
    <row r="18" spans="1:18" ht="14.25" customHeight="1" x14ac:dyDescent="0.2">
      <c r="A18" s="17" t="str">
        <f t="shared" si="2"/>
        <v>1223401</v>
      </c>
      <c r="B18" s="18" t="s">
        <v>875</v>
      </c>
      <c r="C18" s="19">
        <v>34</v>
      </c>
      <c r="D18" s="18" t="s">
        <v>217</v>
      </c>
      <c r="E18" s="14">
        <v>16</v>
      </c>
      <c r="F18" s="452"/>
      <c r="G18" s="427" t="s">
        <v>866</v>
      </c>
      <c r="H18" s="460" t="s">
        <v>869</v>
      </c>
      <c r="I18" s="461"/>
      <c r="J18" s="462"/>
      <c r="K18" s="221">
        <f>VLOOKUP($A18&amp;K$95,決統データ!$A$3:$DE$187,$E18+19,FALSE)</f>
        <v>0</v>
      </c>
      <c r="L18" s="221">
        <f>VLOOKUP($A18&amp;L$95,決統データ!$A$3:$DE$187,$E18+19,)</f>
        <v>0</v>
      </c>
      <c r="M18" s="221">
        <f>VLOOKUP($A18&amp;M$95,決統データ!$A$3:$DE$187,$E18+19,)</f>
        <v>0</v>
      </c>
      <c r="N18" s="221">
        <f>VLOOKUP($A18&amp;N$95,決統データ!$A$3:$DE$187,$E18+19,)</f>
        <v>41618</v>
      </c>
      <c r="O18" s="221">
        <f>VLOOKUP($A18&amp;O$95,決統データ!$A$3:$DE$187,$E18+19,)</f>
        <v>0</v>
      </c>
      <c r="P18" s="221">
        <f>VLOOKUP($A18&amp;P$95,決統データ!$A$3:$DE$187,$E18+19,)</f>
        <v>0</v>
      </c>
      <c r="Q18" s="221">
        <f>VLOOKUP($A18&amp;Q$95,決統データ!$A$3:$DE$187,$E18+19,)</f>
        <v>0</v>
      </c>
      <c r="R18" s="128">
        <f t="shared" si="1"/>
        <v>41618</v>
      </c>
    </row>
    <row r="19" spans="1:18" ht="14.25" customHeight="1" x14ac:dyDescent="0.2">
      <c r="A19" s="17" t="str">
        <f t="shared" si="2"/>
        <v>1223401</v>
      </c>
      <c r="B19" s="18" t="s">
        <v>875</v>
      </c>
      <c r="C19" s="19">
        <v>34</v>
      </c>
      <c r="D19" s="18" t="s">
        <v>217</v>
      </c>
      <c r="E19" s="14">
        <v>17</v>
      </c>
      <c r="F19" s="452"/>
      <c r="G19" s="428"/>
      <c r="H19" s="402" t="s">
        <v>568</v>
      </c>
      <c r="I19" s="463" t="s">
        <v>870</v>
      </c>
      <c r="J19" s="464"/>
      <c r="K19" s="221">
        <f>VLOOKUP($A19&amp;K$95,決統データ!$A$3:$DE$187,$E19+19,FALSE)</f>
        <v>0</v>
      </c>
      <c r="L19" s="221">
        <f>VLOOKUP($A19&amp;L$95,決統データ!$A$3:$DE$187,$E19+19,)</f>
        <v>0</v>
      </c>
      <c r="M19" s="221">
        <f>VLOOKUP($A19&amp;M$95,決統データ!$A$3:$DE$187,$E19+19,)</f>
        <v>0</v>
      </c>
      <c r="N19" s="221">
        <f>VLOOKUP($A19&amp;N$95,決統データ!$A$3:$DE$187,$E19+19,)</f>
        <v>0</v>
      </c>
      <c r="O19" s="221">
        <f>VLOOKUP($A19&amp;O$95,決統データ!$A$3:$DE$187,$E19+19,)</f>
        <v>0</v>
      </c>
      <c r="P19" s="221">
        <f>VLOOKUP($A19&amp;P$95,決統データ!$A$3:$DE$187,$E19+19,)</f>
        <v>0</v>
      </c>
      <c r="Q19" s="221">
        <f>VLOOKUP($A19&amp;Q$95,決統データ!$A$3:$DE$187,$E19+19,)</f>
        <v>0</v>
      </c>
      <c r="R19" s="128">
        <f t="shared" si="1"/>
        <v>0</v>
      </c>
    </row>
    <row r="20" spans="1:18" x14ac:dyDescent="0.2">
      <c r="A20" s="17" t="str">
        <f t="shared" si="2"/>
        <v>1223401</v>
      </c>
      <c r="B20" s="18" t="s">
        <v>875</v>
      </c>
      <c r="C20" s="19">
        <v>34</v>
      </c>
      <c r="D20" s="18" t="s">
        <v>217</v>
      </c>
      <c r="E20" s="14">
        <v>18</v>
      </c>
      <c r="F20" s="452"/>
      <c r="G20" s="428"/>
      <c r="H20" s="402"/>
      <c r="I20" s="49" t="s">
        <v>567</v>
      </c>
      <c r="J20" s="53"/>
      <c r="K20" s="221">
        <f>VLOOKUP($A20&amp;K$95,決統データ!$A$3:$DE$187,$E20+19,FALSE)</f>
        <v>0</v>
      </c>
      <c r="L20" s="221">
        <f>VLOOKUP($A20&amp;L$95,決統データ!$A$3:$DE$187,$E20+19,)</f>
        <v>0</v>
      </c>
      <c r="M20" s="221">
        <f>VLOOKUP($A20&amp;M$95,決統データ!$A$3:$DE$187,$E20+19,)</f>
        <v>0</v>
      </c>
      <c r="N20" s="221">
        <f>VLOOKUP($A20&amp;N$95,決統データ!$A$3:$DE$187,$E20+19,)</f>
        <v>0</v>
      </c>
      <c r="O20" s="221">
        <f>VLOOKUP($A20&amp;O$95,決統データ!$A$3:$DE$187,$E20+19,)</f>
        <v>0</v>
      </c>
      <c r="P20" s="221">
        <f>VLOOKUP($A20&amp;P$95,決統データ!$A$3:$DE$187,$E20+19,)</f>
        <v>0</v>
      </c>
      <c r="Q20" s="221">
        <f>VLOOKUP($A20&amp;Q$95,決統データ!$A$3:$DE$187,$E20+19,)</f>
        <v>0</v>
      </c>
      <c r="R20" s="128">
        <f t="shared" si="1"/>
        <v>0</v>
      </c>
    </row>
    <row r="21" spans="1:18" ht="14.25" customHeight="1" x14ac:dyDescent="0.2">
      <c r="A21" s="17" t="str">
        <f t="shared" si="2"/>
        <v>1223401</v>
      </c>
      <c r="B21" s="18" t="s">
        <v>875</v>
      </c>
      <c r="C21" s="19">
        <v>34</v>
      </c>
      <c r="D21" s="18" t="s">
        <v>217</v>
      </c>
      <c r="E21" s="14">
        <v>19</v>
      </c>
      <c r="F21" s="452"/>
      <c r="G21" s="428"/>
      <c r="H21" s="402"/>
      <c r="I21" s="49" t="s">
        <v>566</v>
      </c>
      <c r="J21" s="53"/>
      <c r="K21" s="221">
        <f>VLOOKUP($A21&amp;K$95,決統データ!$A$3:$DE$187,$E21+19,FALSE)</f>
        <v>0</v>
      </c>
      <c r="L21" s="221">
        <f>VLOOKUP($A21&amp;L$95,決統データ!$A$3:$DE$187,$E21+19,)</f>
        <v>0</v>
      </c>
      <c r="M21" s="221">
        <f>VLOOKUP($A21&amp;M$95,決統データ!$A$3:$DE$187,$E21+19,)</f>
        <v>0</v>
      </c>
      <c r="N21" s="221">
        <f>VLOOKUP($A21&amp;N$95,決統データ!$A$3:$DE$187,$E21+19,)</f>
        <v>0</v>
      </c>
      <c r="O21" s="221">
        <f>VLOOKUP($A21&amp;O$95,決統データ!$A$3:$DE$187,$E21+19,)</f>
        <v>0</v>
      </c>
      <c r="P21" s="221">
        <f>VLOOKUP($A21&amp;P$95,決統データ!$A$3:$DE$187,$E21+19,)</f>
        <v>0</v>
      </c>
      <c r="Q21" s="221">
        <f>VLOOKUP($A21&amp;Q$95,決統データ!$A$3:$DE$187,$E21+19,)</f>
        <v>0</v>
      </c>
      <c r="R21" s="128">
        <f t="shared" si="1"/>
        <v>0</v>
      </c>
    </row>
    <row r="22" spans="1:18" x14ac:dyDescent="0.2">
      <c r="A22" s="17" t="str">
        <f t="shared" si="2"/>
        <v>1223401</v>
      </c>
      <c r="B22" s="18" t="s">
        <v>875</v>
      </c>
      <c r="C22" s="19">
        <v>34</v>
      </c>
      <c r="D22" s="18" t="s">
        <v>217</v>
      </c>
      <c r="E22" s="14">
        <v>20</v>
      </c>
      <c r="F22" s="452"/>
      <c r="G22" s="428"/>
      <c r="H22" s="402"/>
      <c r="I22" s="49" t="s">
        <v>565</v>
      </c>
      <c r="J22" s="53"/>
      <c r="K22" s="221">
        <f>VLOOKUP($A22&amp;K$95,決統データ!$A$3:$DE$187,$E22+19,FALSE)</f>
        <v>0</v>
      </c>
      <c r="L22" s="221">
        <f>VLOOKUP($A22&amp;L$95,決統データ!$A$3:$DE$187,$E22+19,)</f>
        <v>0</v>
      </c>
      <c r="M22" s="221">
        <f>VLOOKUP($A22&amp;M$95,決統データ!$A$3:$DE$187,$E22+19,)</f>
        <v>0</v>
      </c>
      <c r="N22" s="221">
        <f>VLOOKUP($A22&amp;N$95,決統データ!$A$3:$DE$187,$E22+19,)</f>
        <v>0</v>
      </c>
      <c r="O22" s="221">
        <f>VLOOKUP($A22&amp;O$95,決統データ!$A$3:$DE$187,$E22+19,)</f>
        <v>0</v>
      </c>
      <c r="P22" s="221">
        <f>VLOOKUP($A22&amp;P$95,決統データ!$A$3:$DE$187,$E22+19,)</f>
        <v>0</v>
      </c>
      <c r="Q22" s="221">
        <f>VLOOKUP($A22&amp;Q$95,決統データ!$A$3:$DE$187,$E22+19,)</f>
        <v>0</v>
      </c>
      <c r="R22" s="128">
        <f t="shared" si="1"/>
        <v>0</v>
      </c>
    </row>
    <row r="23" spans="1:18" ht="14.25" customHeight="1" x14ac:dyDescent="0.2">
      <c r="F23" s="452"/>
      <c r="G23" s="428"/>
      <c r="H23" s="402"/>
      <c r="I23" s="440" t="s">
        <v>564</v>
      </c>
      <c r="J23" s="53" t="s">
        <v>563</v>
      </c>
      <c r="K23" s="140"/>
      <c r="L23" s="137"/>
      <c r="M23" s="141"/>
      <c r="N23" s="138"/>
      <c r="O23" s="141"/>
      <c r="P23" s="141"/>
      <c r="Q23" s="141"/>
      <c r="R23" s="128">
        <f>COUNTA(K23:Q23)</f>
        <v>0</v>
      </c>
    </row>
    <row r="24" spans="1:18" ht="14.25" customHeight="1" x14ac:dyDescent="0.2">
      <c r="F24" s="452"/>
      <c r="G24" s="428"/>
      <c r="H24" s="402"/>
      <c r="I24" s="440"/>
      <c r="J24" s="53" t="s">
        <v>562</v>
      </c>
      <c r="K24" s="140"/>
      <c r="L24" s="187"/>
      <c r="M24" s="137"/>
      <c r="N24" s="137"/>
      <c r="O24" s="141"/>
      <c r="P24" s="141"/>
      <c r="Q24" s="141"/>
      <c r="R24" s="128">
        <f>COUNTA(K24:Q24)</f>
        <v>0</v>
      </c>
    </row>
    <row r="25" spans="1:18" ht="14.25" customHeight="1" x14ac:dyDescent="0.2">
      <c r="F25" s="452"/>
      <c r="G25" s="428"/>
      <c r="H25" s="402"/>
      <c r="I25" s="440"/>
      <c r="J25" s="53" t="s">
        <v>561</v>
      </c>
      <c r="K25" s="140"/>
      <c r="L25" s="137"/>
      <c r="M25" s="137"/>
      <c r="N25" s="137"/>
      <c r="O25" s="141"/>
      <c r="P25" s="141"/>
      <c r="Q25" s="141"/>
      <c r="R25" s="128">
        <f>COUNTA(K25:Q25)</f>
        <v>0</v>
      </c>
    </row>
    <row r="26" spans="1:18" ht="14.25" customHeight="1" x14ac:dyDescent="0.2">
      <c r="A26" s="17" t="str">
        <f>+B26&amp;C26&amp;D26</f>
        <v>1223401</v>
      </c>
      <c r="B26" s="18" t="s">
        <v>35</v>
      </c>
      <c r="C26" s="19">
        <v>34</v>
      </c>
      <c r="D26" s="18" t="s">
        <v>412</v>
      </c>
      <c r="E26" s="14">
        <v>23</v>
      </c>
      <c r="F26" s="452"/>
      <c r="G26" s="428"/>
      <c r="H26" s="241" t="s">
        <v>560</v>
      </c>
      <c r="I26" s="241"/>
      <c r="J26" s="54" t="s">
        <v>559</v>
      </c>
      <c r="K26" s="31">
        <f>VLOOKUP($A26&amp;K$95,決統データ!$A$3:$DE$187,$E26+19,)</f>
        <v>0</v>
      </c>
      <c r="L26" s="31">
        <f>VLOOKUP($A26&amp;L$95,決統データ!$A$3:$DE$187,$E26+19,)</f>
        <v>0</v>
      </c>
      <c r="M26" s="31">
        <f>VLOOKUP($A26&amp;M$95,決統データ!$A$3:$DE$187,$E26+19,)</f>
        <v>0</v>
      </c>
      <c r="N26" s="31">
        <f>VLOOKUP($A26&amp;N$95,決統データ!$A$3:$DE$187,$E26+19,)</f>
        <v>505374</v>
      </c>
      <c r="O26" s="31">
        <f>VLOOKUP($A26&amp;O$95,決統データ!$A$3:$DE$187,$E26+19,)</f>
        <v>0</v>
      </c>
      <c r="P26" s="31">
        <f>VLOOKUP($A26&amp;P$95,決統データ!$A$3:$DE$187,$E26+19,)</f>
        <v>0</v>
      </c>
      <c r="Q26" s="31">
        <f>VLOOKUP($A26&amp;Q$95,決統データ!$A$3:$DE$187,$E26+19,)</f>
        <v>0</v>
      </c>
      <c r="R26" s="128">
        <f>SUM(K26:Q26)</f>
        <v>505374</v>
      </c>
    </row>
    <row r="27" spans="1:18" ht="14.25" customHeight="1" x14ac:dyDescent="0.2">
      <c r="A27" s="17" t="str">
        <f>+B27&amp;C27&amp;D27</f>
        <v>1223401</v>
      </c>
      <c r="B27" s="18" t="s">
        <v>35</v>
      </c>
      <c r="C27" s="19">
        <v>34</v>
      </c>
      <c r="D27" s="18" t="s">
        <v>412</v>
      </c>
      <c r="E27" s="14">
        <v>24</v>
      </c>
      <c r="F27" s="452"/>
      <c r="G27" s="428"/>
      <c r="H27" s="241"/>
      <c r="I27" s="241"/>
      <c r="J27" s="54" t="s">
        <v>558</v>
      </c>
      <c r="K27" s="31">
        <f>VLOOKUP($A27&amp;K$95,決統データ!$A$3:$DE$187,$E27+19,)</f>
        <v>0</v>
      </c>
      <c r="L27" s="31">
        <f>VLOOKUP($A27&amp;L$95,決統データ!$A$3:$DE$187,$E27+19,)</f>
        <v>0</v>
      </c>
      <c r="M27" s="31">
        <f>VLOOKUP($A27&amp;M$95,決統データ!$A$3:$DE$187,$E27+19,)</f>
        <v>0</v>
      </c>
      <c r="N27" s="31">
        <f>VLOOKUP($A27&amp;N$95,決統データ!$A$3:$DE$187,$E27+19,)</f>
        <v>41618</v>
      </c>
      <c r="O27" s="31">
        <f>VLOOKUP($A27&amp;O$95,決統データ!$A$3:$DE$187,$E27+19,)</f>
        <v>0</v>
      </c>
      <c r="P27" s="31">
        <f>VLOOKUP($A27&amp;P$95,決統データ!$A$3:$DE$187,$E27+19,)</f>
        <v>0</v>
      </c>
      <c r="Q27" s="31">
        <f>VLOOKUP($A27&amp;Q$95,決統データ!$A$3:$DE$187,$E27+19,)</f>
        <v>0</v>
      </c>
      <c r="R27" s="128">
        <f>SUM(K27:Q27)</f>
        <v>41618</v>
      </c>
    </row>
    <row r="28" spans="1:18" ht="14.25" customHeight="1" x14ac:dyDescent="0.2">
      <c r="A28" s="17" t="str">
        <f>+B28&amp;C28&amp;D28</f>
        <v>1223401</v>
      </c>
      <c r="B28" s="18" t="s">
        <v>35</v>
      </c>
      <c r="C28" s="19">
        <v>34</v>
      </c>
      <c r="D28" s="18" t="s">
        <v>412</v>
      </c>
      <c r="E28" s="14">
        <v>25</v>
      </c>
      <c r="F28" s="452"/>
      <c r="G28" s="428"/>
      <c r="H28" s="241"/>
      <c r="I28" s="241"/>
      <c r="J28" s="54" t="s">
        <v>557</v>
      </c>
      <c r="K28" s="31">
        <f>VLOOKUP($A28&amp;K$95,決統データ!$A$3:$DE$187,$E28+19,)</f>
        <v>0</v>
      </c>
      <c r="L28" s="31">
        <f>VLOOKUP($A28&amp;L$95,決統データ!$A$3:$DE$187,$E28+19,)</f>
        <v>0</v>
      </c>
      <c r="M28" s="31">
        <f>VLOOKUP($A28&amp;M$95,決統データ!$A$3:$DE$187,$E28+19,)</f>
        <v>0</v>
      </c>
      <c r="N28" s="31">
        <f>VLOOKUP($A28&amp;N$95,決統データ!$A$3:$DE$187,$E28+19,)</f>
        <v>0</v>
      </c>
      <c r="O28" s="31">
        <f>VLOOKUP($A28&amp;O$95,決統データ!$A$3:$DE$187,$E28+19,)</f>
        <v>0</v>
      </c>
      <c r="P28" s="31">
        <f>VLOOKUP($A28&amp;P$95,決統データ!$A$3:$DE$187,$E28+19,)</f>
        <v>0</v>
      </c>
      <c r="Q28" s="31">
        <f>VLOOKUP($A28&amp;Q$95,決統データ!$A$3:$DE$187,$E28+19,)</f>
        <v>0</v>
      </c>
      <c r="R28" s="128">
        <f>SUM(K28:Q28)</f>
        <v>0</v>
      </c>
    </row>
    <row r="29" spans="1:18" ht="14.25" customHeight="1" x14ac:dyDescent="0.2">
      <c r="A29" s="17" t="str">
        <f>+B29&amp;C29&amp;D29</f>
        <v>1223401</v>
      </c>
      <c r="B29" s="18" t="s">
        <v>875</v>
      </c>
      <c r="C29" s="19">
        <v>34</v>
      </c>
      <c r="D29" s="18" t="s">
        <v>217</v>
      </c>
      <c r="E29" s="14">
        <v>26</v>
      </c>
      <c r="F29" s="452"/>
      <c r="G29" s="428"/>
      <c r="H29" s="241"/>
      <c r="I29" s="241"/>
      <c r="J29" s="214" t="s">
        <v>871</v>
      </c>
      <c r="K29" s="31">
        <f>VLOOKUP($A29&amp;K$95,決統データ!$A$3:$DE$187,$E29+19,)</f>
        <v>0</v>
      </c>
      <c r="L29" s="31">
        <f>VLOOKUP($A29&amp;L$95,決統データ!$A$3:$DE$187,$E29+19,)</f>
        <v>0</v>
      </c>
      <c r="M29" s="31">
        <f>VLOOKUP($A29&amp;M$95,決統データ!$A$3:$DE$187,$E29+19,)</f>
        <v>0</v>
      </c>
      <c r="N29" s="31">
        <f>VLOOKUP($A29&amp;N$95,決統データ!$A$3:$DE$187,$E29+19,)</f>
        <v>0</v>
      </c>
      <c r="O29" s="31">
        <f>VLOOKUP($A29&amp;O$95,決統データ!$A$3:$DE$187,$E29+19,)</f>
        <v>0</v>
      </c>
      <c r="P29" s="31">
        <f>VLOOKUP($A29&amp;P$95,決統データ!$A$3:$DE$187,$E29+19,)</f>
        <v>0</v>
      </c>
      <c r="Q29" s="31">
        <f>VLOOKUP($A29&amp;Q$95,決統データ!$A$3:$DE$187,$E29+19,)</f>
        <v>0</v>
      </c>
      <c r="R29" s="128">
        <f>SUM(K29:Q29)</f>
        <v>0</v>
      </c>
    </row>
    <row r="30" spans="1:18" ht="14.25" customHeight="1" x14ac:dyDescent="0.2">
      <c r="A30" s="17" t="str">
        <f>+B30&amp;C30&amp;D30</f>
        <v>1223401</v>
      </c>
      <c r="B30" s="18" t="s">
        <v>875</v>
      </c>
      <c r="C30" s="19">
        <v>34</v>
      </c>
      <c r="D30" s="18" t="s">
        <v>217</v>
      </c>
      <c r="E30" s="14">
        <v>27</v>
      </c>
      <c r="F30" s="453"/>
      <c r="G30" s="429"/>
      <c r="H30" s="241"/>
      <c r="I30" s="241"/>
      <c r="J30" s="214" t="s">
        <v>872</v>
      </c>
      <c r="K30" s="31">
        <f>VLOOKUP($A30&amp;K$95,決統データ!$A$3:$DE$187,$E30+19,)</f>
        <v>0</v>
      </c>
      <c r="L30" s="31">
        <f>VLOOKUP($A30&amp;L$95,決統データ!$A$3:$DE$187,$E30+19,)</f>
        <v>0</v>
      </c>
      <c r="M30" s="31">
        <f>VLOOKUP($A30&amp;M$95,決統データ!$A$3:$DE$187,$E30+19,)</f>
        <v>0</v>
      </c>
      <c r="N30" s="31">
        <f>VLOOKUP($A30&amp;N$95,決統データ!$A$3:$DE$187,$E30+19,)</f>
        <v>0</v>
      </c>
      <c r="O30" s="31">
        <f>VLOOKUP($A30&amp;O$95,決統データ!$A$3:$DE$187,$E30+19,)</f>
        <v>0</v>
      </c>
      <c r="P30" s="31">
        <f>VLOOKUP($A30&amp;P$95,決統データ!$A$3:$DE$187,$E30+19,)</f>
        <v>0</v>
      </c>
      <c r="Q30" s="31">
        <f>VLOOKUP($A30&amp;Q$95,決統データ!$A$3:$DE$187,$E30+19,)</f>
        <v>0</v>
      </c>
      <c r="R30" s="128">
        <f>SUM(K30:Q30)</f>
        <v>0</v>
      </c>
    </row>
    <row r="31" spans="1:18" ht="14.25" customHeight="1" x14ac:dyDescent="0.2">
      <c r="F31" s="448" t="s">
        <v>21</v>
      </c>
      <c r="G31" s="458" t="s">
        <v>27</v>
      </c>
      <c r="H31" s="459"/>
      <c r="I31" s="459"/>
      <c r="J31" s="459"/>
      <c r="K31" s="158" t="s">
        <v>25</v>
      </c>
      <c r="L31" s="158" t="s">
        <v>771</v>
      </c>
      <c r="M31" s="158" t="s">
        <v>26</v>
      </c>
      <c r="N31" s="158" t="s">
        <v>771</v>
      </c>
      <c r="O31" s="158" t="s">
        <v>25</v>
      </c>
      <c r="P31" s="158" t="s">
        <v>25</v>
      </c>
      <c r="Q31" s="158" t="s">
        <v>26</v>
      </c>
      <c r="R31" s="128"/>
    </row>
    <row r="32" spans="1:18" ht="14.25" customHeight="1" x14ac:dyDescent="0.2">
      <c r="A32" s="17" t="str">
        <f t="shared" ref="A32:A39" si="3">+B32&amp;C32&amp;D32</f>
        <v>1223401</v>
      </c>
      <c r="B32" s="18" t="s">
        <v>35</v>
      </c>
      <c r="C32" s="19">
        <v>34</v>
      </c>
      <c r="D32" s="18" t="s">
        <v>412</v>
      </c>
      <c r="E32" s="14">
        <v>28</v>
      </c>
      <c r="F32" s="449"/>
      <c r="G32" s="72" t="s">
        <v>580</v>
      </c>
      <c r="H32" s="72"/>
      <c r="I32" s="79"/>
      <c r="J32" s="154"/>
      <c r="K32" s="25">
        <f>VLOOKUP($A32&amp;K$95,決統データ!$A$3:$DE$187,$E32+19,)</f>
        <v>0</v>
      </c>
      <c r="L32" s="25">
        <f>VLOOKUP($A32&amp;L$95,決統データ!$A$3:$DE$187,$E32+19,)</f>
        <v>0</v>
      </c>
      <c r="M32" s="25">
        <f>VLOOKUP($A32&amp;M$95,決統データ!$A$3:$DE$187,$E32+19,)</f>
        <v>4080401</v>
      </c>
      <c r="N32" s="25">
        <f>VLOOKUP($A32&amp;N$95,決統データ!$A$3:$DE$187,$E32+19,)</f>
        <v>0</v>
      </c>
      <c r="O32" s="25">
        <f>VLOOKUP($A32&amp;O$95,決統データ!$A$3:$DE$187,$E32+19,)</f>
        <v>4170317</v>
      </c>
      <c r="P32" s="25">
        <f>VLOOKUP($A32&amp;P$95,決統データ!$A$3:$DE$187,$E32+19,)</f>
        <v>4120401</v>
      </c>
      <c r="Q32" s="25">
        <f>VLOOKUP($A32&amp;Q$95,決統データ!$A$3:$DE$187,$E32+19,)</f>
        <v>4180401</v>
      </c>
      <c r="R32" s="135"/>
    </row>
    <row r="33" spans="1:18" x14ac:dyDescent="0.2">
      <c r="A33" s="17" t="str">
        <f t="shared" si="3"/>
        <v>1223401</v>
      </c>
      <c r="B33" s="18" t="s">
        <v>35</v>
      </c>
      <c r="C33" s="19">
        <v>34</v>
      </c>
      <c r="D33" s="18" t="s">
        <v>412</v>
      </c>
      <c r="E33" s="14">
        <v>29</v>
      </c>
      <c r="F33" s="449"/>
      <c r="G33" s="451" t="s">
        <v>579</v>
      </c>
      <c r="H33" s="49" t="s">
        <v>578</v>
      </c>
      <c r="I33" s="53"/>
      <c r="J33" s="54"/>
      <c r="K33" s="221">
        <f>VLOOKUP($A33&amp;K$95,決統データ!$A$3:$DE$187,$E33+19,)</f>
        <v>0</v>
      </c>
      <c r="L33" s="221">
        <f>VLOOKUP($A33&amp;L$95,決統データ!$A$3:$DE$187,$E33+19,)</f>
        <v>0</v>
      </c>
      <c r="M33" s="221">
        <f>VLOOKUP($A33&amp;M$95,決統データ!$A$3:$DE$187,$E33+19,)</f>
        <v>6764510</v>
      </c>
      <c r="N33" s="221">
        <f>VLOOKUP($A33&amp;N$95,決統データ!$A$3:$DE$187,$E33+19,)</f>
        <v>0</v>
      </c>
      <c r="O33" s="221">
        <f>VLOOKUP($A33&amp;O$95,決統データ!$A$3:$DE$187,$E33+19,)</f>
        <v>740855</v>
      </c>
      <c r="P33" s="221">
        <f>VLOOKUP($A33&amp;P$95,決統データ!$A$3:$DE$187,$E33+19,)</f>
        <v>285346</v>
      </c>
      <c r="Q33" s="221">
        <f>VLOOKUP($A33&amp;Q$95,決統データ!$A$3:$DE$187,$E33+19,)</f>
        <v>1763503</v>
      </c>
      <c r="R33" s="128">
        <f t="shared" ref="R33:R50" si="4">SUM(K33:Q33)</f>
        <v>9554214</v>
      </c>
    </row>
    <row r="34" spans="1:18" ht="14.25" customHeight="1" x14ac:dyDescent="0.2">
      <c r="A34" s="17" t="str">
        <f>+B34&amp;C34&amp;D34</f>
        <v>1223401</v>
      </c>
      <c r="B34" s="18" t="s">
        <v>875</v>
      </c>
      <c r="C34" s="19">
        <v>34</v>
      </c>
      <c r="D34" s="18" t="s">
        <v>217</v>
      </c>
      <c r="E34" s="14">
        <v>30</v>
      </c>
      <c r="F34" s="449"/>
      <c r="G34" s="452"/>
      <c r="H34" s="49" t="s">
        <v>577</v>
      </c>
      <c r="I34" s="53"/>
      <c r="J34" s="54"/>
      <c r="K34" s="221">
        <f>VLOOKUP($A34&amp;K$95,決統データ!$A$3:$DE$187,$E34+19,)</f>
        <v>0</v>
      </c>
      <c r="L34" s="221">
        <f>VLOOKUP($A34&amp;L$95,決統データ!$A$3:$DE$187,$E34+19,)</f>
        <v>0</v>
      </c>
      <c r="M34" s="221">
        <f>VLOOKUP($A34&amp;M$95,決統データ!$A$3:$DE$187,$E34+19,)</f>
        <v>546992</v>
      </c>
      <c r="N34" s="221">
        <f>VLOOKUP($A34&amp;N$95,決統データ!$A$3:$DE$187,$E34+19,)</f>
        <v>0</v>
      </c>
      <c r="O34" s="221">
        <f>VLOOKUP($A34&amp;O$95,決統データ!$A$3:$DE$187,$E34+19,)</f>
        <v>15692</v>
      </c>
      <c r="P34" s="221">
        <f>VLOOKUP($A34&amp;P$95,決統データ!$A$3:$DE$187,$E34+19,)</f>
        <v>10830</v>
      </c>
      <c r="Q34" s="221">
        <f>VLOOKUP($A34&amp;Q$95,決統データ!$A$3:$DE$187,$E34+19,)</f>
        <v>196108</v>
      </c>
      <c r="R34" s="128">
        <f t="shared" si="4"/>
        <v>769622</v>
      </c>
    </row>
    <row r="35" spans="1:18" ht="14.25" customHeight="1" x14ac:dyDescent="0.2">
      <c r="A35" s="17" t="str">
        <f>+B35&amp;C35&amp;D35</f>
        <v>1223401</v>
      </c>
      <c r="B35" s="18" t="s">
        <v>875</v>
      </c>
      <c r="C35" s="19">
        <v>34</v>
      </c>
      <c r="D35" s="18" t="s">
        <v>217</v>
      </c>
      <c r="E35" s="14">
        <v>31</v>
      </c>
      <c r="F35" s="449"/>
      <c r="G35" s="452"/>
      <c r="H35" s="49" t="s">
        <v>576</v>
      </c>
      <c r="I35" s="53"/>
      <c r="J35" s="54"/>
      <c r="K35" s="221">
        <f>VLOOKUP($A35&amp;K$95,決統データ!$A$3:$DE$187,$E35+19,)</f>
        <v>0</v>
      </c>
      <c r="L35" s="221">
        <f>VLOOKUP($A35&amp;L$95,決統データ!$A$3:$DE$187,$E35+19,)</f>
        <v>0</v>
      </c>
      <c r="M35" s="221">
        <f>VLOOKUP($A35&amp;M$95,決統データ!$A$3:$DE$187,$E35+19,)</f>
        <v>12367</v>
      </c>
      <c r="N35" s="221">
        <f>VLOOKUP($A35&amp;N$95,決統データ!$A$3:$DE$187,$E35+19,)</f>
        <v>0</v>
      </c>
      <c r="O35" s="221">
        <f>VLOOKUP($A35&amp;O$95,決統データ!$A$3:$DE$187,$E35+19,)</f>
        <v>47212</v>
      </c>
      <c r="P35" s="221">
        <f>VLOOKUP($A35&amp;P$95,決統データ!$A$3:$DE$187,$E35+19,)</f>
        <v>26347</v>
      </c>
      <c r="Q35" s="221">
        <f>VLOOKUP($A35&amp;Q$95,決統データ!$A$3:$DE$187,$E35+19,)</f>
        <v>8993</v>
      </c>
      <c r="R35" s="128">
        <f t="shared" si="4"/>
        <v>94919</v>
      </c>
    </row>
    <row r="36" spans="1:18" ht="14.25" customHeight="1" x14ac:dyDescent="0.2">
      <c r="A36" s="17" t="str">
        <f>+B36&amp;C36&amp;D36</f>
        <v>1223401</v>
      </c>
      <c r="B36" s="18" t="s">
        <v>875</v>
      </c>
      <c r="C36" s="19">
        <v>34</v>
      </c>
      <c r="D36" s="18" t="s">
        <v>217</v>
      </c>
      <c r="E36" s="14">
        <v>32</v>
      </c>
      <c r="F36" s="449"/>
      <c r="G36" s="452"/>
      <c r="H36" s="131" t="s">
        <v>575</v>
      </c>
      <c r="I36" s="53"/>
      <c r="J36" s="54"/>
      <c r="K36" s="221">
        <f>VLOOKUP($A36&amp;K$95,決統データ!$A$3:$DE$187,$E36+19,)</f>
        <v>0</v>
      </c>
      <c r="L36" s="221">
        <f>VLOOKUP($A36&amp;L$95,決統データ!$A$3:$DE$187,$E36+19,)</f>
        <v>0</v>
      </c>
      <c r="M36" s="221">
        <f>VLOOKUP($A36&amp;M$95,決統データ!$A$3:$DE$187,$E36+19,)</f>
        <v>121275</v>
      </c>
      <c r="N36" s="221">
        <f>VLOOKUP($A36&amp;N$95,決統データ!$A$3:$DE$187,$E36+19,)</f>
        <v>0</v>
      </c>
      <c r="O36" s="221">
        <f>VLOOKUP($A36&amp;O$95,決統データ!$A$3:$DE$187,$E36+19,)</f>
        <v>15692</v>
      </c>
      <c r="P36" s="221">
        <f>VLOOKUP($A36&amp;P$95,決統データ!$A$3:$DE$187,$E36+19,)</f>
        <v>7846</v>
      </c>
      <c r="Q36" s="221">
        <f>VLOOKUP($A36&amp;Q$95,決統データ!$A$3:$DE$187,$E36+19,)</f>
        <v>72255</v>
      </c>
      <c r="R36" s="128">
        <f t="shared" si="4"/>
        <v>217068</v>
      </c>
    </row>
    <row r="37" spans="1:18" x14ac:dyDescent="0.2">
      <c r="A37" s="17" t="str">
        <f>+B37&amp;C37&amp;D37</f>
        <v>1223401</v>
      </c>
      <c r="B37" s="18" t="s">
        <v>875</v>
      </c>
      <c r="C37" s="19">
        <v>34</v>
      </c>
      <c r="D37" s="18" t="s">
        <v>217</v>
      </c>
      <c r="E37" s="14">
        <v>33</v>
      </c>
      <c r="F37" s="449"/>
      <c r="G37" s="452"/>
      <c r="H37" s="49" t="s">
        <v>574</v>
      </c>
      <c r="I37" s="131"/>
      <c r="J37" s="131"/>
      <c r="K37" s="221">
        <f>VLOOKUP($A37&amp;K$95,決統データ!$A$3:$DE$187,$E37+19,)</f>
        <v>0</v>
      </c>
      <c r="L37" s="221">
        <f>VLOOKUP($A37&amp;L$95,決統データ!$A$3:$DE$187,$E37+19,)</f>
        <v>0</v>
      </c>
      <c r="M37" s="221">
        <f>VLOOKUP($A37&amp;M$95,決統データ!$A$3:$DE$187,$E37+19,)</f>
        <v>39237</v>
      </c>
      <c r="N37" s="221">
        <f>VLOOKUP($A37&amp;N$95,決統データ!$A$3:$DE$187,$E37+19,)</f>
        <v>0</v>
      </c>
      <c r="O37" s="221">
        <f>VLOOKUP($A37&amp;O$95,決統データ!$A$3:$DE$187,$E37+19,)</f>
        <v>39112</v>
      </c>
      <c r="P37" s="221">
        <f>VLOOKUP($A37&amp;P$95,決統データ!$A$3:$DE$187,$E37+19,)</f>
        <v>19100</v>
      </c>
      <c r="Q37" s="221">
        <f>VLOOKUP($A37&amp;Q$95,決統データ!$A$3:$DE$187,$E37+19,)</f>
        <v>9760</v>
      </c>
      <c r="R37" s="128">
        <f t="shared" si="4"/>
        <v>107209</v>
      </c>
    </row>
    <row r="38" spans="1:18" ht="14.25" customHeight="1" x14ac:dyDescent="0.2">
      <c r="A38" s="17" t="str">
        <f t="shared" si="3"/>
        <v>1223401</v>
      </c>
      <c r="B38" s="18" t="s">
        <v>35</v>
      </c>
      <c r="C38" s="19">
        <v>34</v>
      </c>
      <c r="D38" s="18" t="s">
        <v>412</v>
      </c>
      <c r="E38" s="14">
        <v>35</v>
      </c>
      <c r="F38" s="449"/>
      <c r="G38" s="452"/>
      <c r="H38" s="348" t="s">
        <v>573</v>
      </c>
      <c r="I38" s="349"/>
      <c r="J38" s="53" t="s">
        <v>571</v>
      </c>
      <c r="K38" s="221">
        <f>VLOOKUP($A38&amp;K$95,決統データ!$A$3:$DE$187,$E38+19,)</f>
        <v>0</v>
      </c>
      <c r="L38" s="221">
        <f>VLOOKUP($A38&amp;L$95,決統データ!$A$3:$DE$187,$E38+19,)</f>
        <v>0</v>
      </c>
      <c r="M38" s="221">
        <f>VLOOKUP($A38&amp;M$95,決統データ!$A$3:$DE$187,$E38+19,)</f>
        <v>6671963</v>
      </c>
      <c r="N38" s="221">
        <f>VLOOKUP($A38&amp;N$95,決統データ!$A$3:$DE$187,$E38+19,)</f>
        <v>0</v>
      </c>
      <c r="O38" s="221">
        <f>VLOOKUP($A38&amp;O$95,決統データ!$A$3:$DE$187,$E38+19,)</f>
        <v>740855</v>
      </c>
      <c r="P38" s="221">
        <f>VLOOKUP($A38&amp;P$95,決統データ!$A$3:$DE$187,$E38+19,)</f>
        <v>265346</v>
      </c>
      <c r="Q38" s="221">
        <f>VLOOKUP($A38&amp;Q$95,決統データ!$A$3:$DE$187,$E38+19,)</f>
        <v>1763503</v>
      </c>
      <c r="R38" s="128">
        <f t="shared" si="4"/>
        <v>9441667</v>
      </c>
    </row>
    <row r="39" spans="1:18" x14ac:dyDescent="0.2">
      <c r="A39" s="17" t="str">
        <f t="shared" si="3"/>
        <v>1223401</v>
      </c>
      <c r="B39" s="18" t="s">
        <v>35</v>
      </c>
      <c r="C39" s="19">
        <v>34</v>
      </c>
      <c r="D39" s="18" t="s">
        <v>412</v>
      </c>
      <c r="E39" s="14">
        <v>36</v>
      </c>
      <c r="F39" s="449"/>
      <c r="G39" s="452"/>
      <c r="H39" s="350"/>
      <c r="I39" s="351"/>
      <c r="J39" s="53" t="s">
        <v>431</v>
      </c>
      <c r="K39" s="221">
        <f>VLOOKUP($A39&amp;K$95,決統データ!$A$3:$DE$187,$E39+19,)</f>
        <v>0</v>
      </c>
      <c r="L39" s="221">
        <f>VLOOKUP($A39&amp;L$95,決統データ!$A$3:$DE$187,$E39+19,)</f>
        <v>0</v>
      </c>
      <c r="M39" s="221">
        <f>VLOOKUP($A39&amp;M$95,決統データ!$A$3:$DE$187,$E39+19,)</f>
        <v>546992</v>
      </c>
      <c r="N39" s="221">
        <f>VLOOKUP($A39&amp;N$95,決統データ!$A$3:$DE$187,$E39+19,)</f>
        <v>0</v>
      </c>
      <c r="O39" s="221">
        <f>VLOOKUP($A39&amp;O$95,決統データ!$A$3:$DE$187,$E39+19,)</f>
        <v>15692</v>
      </c>
      <c r="P39" s="221">
        <f>VLOOKUP($A39&amp;P$95,決統データ!$A$3:$DE$187,$E39+19,)</f>
        <v>8960</v>
      </c>
      <c r="Q39" s="221">
        <f>VLOOKUP($A39&amp;Q$95,決統データ!$A$3:$DE$187,$E39+19,)</f>
        <v>196108</v>
      </c>
      <c r="R39" s="128">
        <f t="shared" si="4"/>
        <v>767752</v>
      </c>
    </row>
    <row r="40" spans="1:18" ht="14.25" customHeight="1" x14ac:dyDescent="0.2">
      <c r="A40" s="17" t="str">
        <f t="shared" ref="A40:A50" si="5">+B40&amp;C40&amp;D40</f>
        <v>1223401</v>
      </c>
      <c r="B40" s="18" t="s">
        <v>875</v>
      </c>
      <c r="C40" s="19">
        <v>34</v>
      </c>
      <c r="D40" s="18" t="s">
        <v>217</v>
      </c>
      <c r="E40" s="14">
        <v>37</v>
      </c>
      <c r="F40" s="449"/>
      <c r="G40" s="452"/>
      <c r="H40" s="76"/>
      <c r="I40" s="465" t="s">
        <v>572</v>
      </c>
      <c r="J40" s="53" t="s">
        <v>571</v>
      </c>
      <c r="K40" s="221">
        <f>VLOOKUP($A40&amp;K$95,決統データ!$A$3:$DE$187,$E40+19,)</f>
        <v>0</v>
      </c>
      <c r="L40" s="221">
        <f>VLOOKUP($A40&amp;L$95,決統データ!$A$3:$DE$187,$E40+19,)</f>
        <v>0</v>
      </c>
      <c r="M40" s="221">
        <f>VLOOKUP($A40&amp;M$95,決統データ!$A$3:$DE$187,$E40+19,)</f>
        <v>0</v>
      </c>
      <c r="N40" s="221">
        <f>VLOOKUP($A40&amp;N$95,決統データ!$A$3:$DE$187,$E40+19,)</f>
        <v>0</v>
      </c>
      <c r="O40" s="221">
        <f>VLOOKUP($A40&amp;O$95,決統データ!$A$3:$DE$187,$E40+19,)</f>
        <v>0</v>
      </c>
      <c r="P40" s="221">
        <f>VLOOKUP($A40&amp;P$95,決統データ!$A$3:$DE$187,$E40+19,)</f>
        <v>0</v>
      </c>
      <c r="Q40" s="221">
        <f>VLOOKUP($A40&amp;Q$95,決統データ!$A$3:$DE$187,$E40+19,)</f>
        <v>0</v>
      </c>
      <c r="R40" s="128">
        <f t="shared" si="4"/>
        <v>0</v>
      </c>
    </row>
    <row r="41" spans="1:18" x14ac:dyDescent="0.2">
      <c r="A41" s="17" t="str">
        <f t="shared" si="5"/>
        <v>1223401</v>
      </c>
      <c r="B41" s="18" t="s">
        <v>875</v>
      </c>
      <c r="C41" s="19">
        <v>34</v>
      </c>
      <c r="D41" s="18" t="s">
        <v>217</v>
      </c>
      <c r="E41" s="14">
        <v>38</v>
      </c>
      <c r="F41" s="449"/>
      <c r="G41" s="453"/>
      <c r="H41" s="77"/>
      <c r="I41" s="466"/>
      <c r="J41" s="53" t="s">
        <v>431</v>
      </c>
      <c r="K41" s="221">
        <f>VLOOKUP($A41&amp;K$95,決統データ!$A$3:$DE$187,$E41+19,)</f>
        <v>0</v>
      </c>
      <c r="L41" s="221">
        <f>VLOOKUP($A41&amp;L$95,決統データ!$A$3:$DE$187,$E41+19,)</f>
        <v>0</v>
      </c>
      <c r="M41" s="221">
        <f>VLOOKUP($A41&amp;M$95,決統データ!$A$3:$DE$187,$E41+19,)</f>
        <v>0</v>
      </c>
      <c r="N41" s="221">
        <f>VLOOKUP($A41&amp;N$95,決統データ!$A$3:$DE$187,$E41+19,)</f>
        <v>0</v>
      </c>
      <c r="O41" s="221">
        <f>VLOOKUP($A41&amp;O$95,決統データ!$A$3:$DE$187,$E41+19,)</f>
        <v>0</v>
      </c>
      <c r="P41" s="221">
        <f>VLOOKUP($A41&amp;P$95,決統データ!$A$3:$DE$187,$E41+19,)</f>
        <v>0</v>
      </c>
      <c r="Q41" s="221">
        <f>VLOOKUP($A41&amp;Q$95,決統データ!$A$3:$DE$187,$E41+19,)</f>
        <v>0</v>
      </c>
      <c r="R41" s="128">
        <f t="shared" si="4"/>
        <v>0</v>
      </c>
    </row>
    <row r="42" spans="1:18" ht="14.25" customHeight="1" x14ac:dyDescent="0.2">
      <c r="A42" s="17" t="str">
        <f t="shared" si="5"/>
        <v>1223401</v>
      </c>
      <c r="B42" s="18" t="s">
        <v>875</v>
      </c>
      <c r="C42" s="19">
        <v>34</v>
      </c>
      <c r="D42" s="18" t="s">
        <v>217</v>
      </c>
      <c r="E42" s="14">
        <v>39</v>
      </c>
      <c r="F42" s="449"/>
      <c r="G42" s="348" t="s">
        <v>570</v>
      </c>
      <c r="H42" s="457"/>
      <c r="I42" s="457"/>
      <c r="J42" s="457"/>
      <c r="K42" s="221">
        <f>VLOOKUP($A42&amp;K$95,決統データ!$A$3:$DE$187,$E42+19,)</f>
        <v>0</v>
      </c>
      <c r="L42" s="221">
        <f>VLOOKUP($A42&amp;L$95,決統データ!$A$3:$DE$187,$E42+19,)</f>
        <v>0</v>
      </c>
      <c r="M42" s="221">
        <f>VLOOKUP($A42&amp;M$95,決統データ!$A$3:$DE$187,$E42+19,)</f>
        <v>6671963</v>
      </c>
      <c r="N42" s="221">
        <f>VLOOKUP($A42&amp;N$95,決統データ!$A$3:$DE$187,$E42+19,)</f>
        <v>0</v>
      </c>
      <c r="O42" s="221">
        <f>VLOOKUP($A42&amp;O$95,決統データ!$A$3:$DE$187,$E42+19,)</f>
        <v>740855</v>
      </c>
      <c r="P42" s="221">
        <f>VLOOKUP($A42&amp;P$95,決統データ!$A$3:$DE$187,$E42+19,)</f>
        <v>271391</v>
      </c>
      <c r="Q42" s="221">
        <f>VLOOKUP($A42&amp;Q$95,決統データ!$A$3:$DE$187,$E42+19,)</f>
        <v>1763503</v>
      </c>
      <c r="R42" s="128">
        <f t="shared" si="4"/>
        <v>9447712</v>
      </c>
    </row>
    <row r="43" spans="1:18" x14ac:dyDescent="0.2">
      <c r="A43" s="17" t="str">
        <f t="shared" si="5"/>
        <v>1223401</v>
      </c>
      <c r="B43" s="18" t="s">
        <v>875</v>
      </c>
      <c r="C43" s="19">
        <v>34</v>
      </c>
      <c r="D43" s="18" t="s">
        <v>217</v>
      </c>
      <c r="E43" s="14">
        <v>40</v>
      </c>
      <c r="F43" s="449"/>
      <c r="G43" s="145" t="s">
        <v>569</v>
      </c>
      <c r="H43" s="155"/>
      <c r="I43" s="155"/>
      <c r="J43" s="155"/>
      <c r="K43" s="221">
        <f>VLOOKUP($A43&amp;K$95,決統データ!$A$3:$DE$187,$E43+19,)</f>
        <v>0</v>
      </c>
      <c r="L43" s="221">
        <f>VLOOKUP($A43&amp;L$95,決統データ!$A$3:$DE$187,$E43+19,)</f>
        <v>0</v>
      </c>
      <c r="M43" s="221">
        <f>VLOOKUP($A43&amp;M$95,決統データ!$A$3:$DE$187,$E43+19,)</f>
        <v>92547</v>
      </c>
      <c r="N43" s="221">
        <f>VLOOKUP($A43&amp;N$95,決統データ!$A$3:$DE$187,$E43+19,)</f>
        <v>0</v>
      </c>
      <c r="O43" s="221">
        <f>VLOOKUP($A43&amp;O$95,決統データ!$A$3:$DE$187,$E43+19,)</f>
        <v>332713</v>
      </c>
      <c r="P43" s="221">
        <f>VLOOKUP($A43&amp;P$95,決統データ!$A$3:$DE$187,$E43+19,)</f>
        <v>0</v>
      </c>
      <c r="Q43" s="221">
        <f>VLOOKUP($A43&amp;Q$95,決統データ!$A$3:$DE$187,$E43+19,)</f>
        <v>420328</v>
      </c>
      <c r="R43" s="128">
        <f t="shared" si="4"/>
        <v>845588</v>
      </c>
    </row>
    <row r="44" spans="1:18" x14ac:dyDescent="0.2">
      <c r="A44" s="17" t="str">
        <f t="shared" si="5"/>
        <v>1223401</v>
      </c>
      <c r="B44" s="18" t="s">
        <v>875</v>
      </c>
      <c r="C44" s="19">
        <v>34</v>
      </c>
      <c r="D44" s="18" t="s">
        <v>217</v>
      </c>
      <c r="E44" s="14">
        <v>41</v>
      </c>
      <c r="F44" s="449"/>
      <c r="G44" s="454" t="s">
        <v>867</v>
      </c>
      <c r="H44" s="455"/>
      <c r="I44" s="455"/>
      <c r="J44" s="456"/>
      <c r="K44" s="221">
        <f>VLOOKUP($A44&amp;K$95,決統データ!$A$3:$DE$187,$E44+19,)</f>
        <v>0</v>
      </c>
      <c r="L44" s="221">
        <f>VLOOKUP($A44&amp;L$95,決統データ!$A$3:$DE$187,$E44+19,)</f>
        <v>0</v>
      </c>
      <c r="M44" s="221">
        <f>VLOOKUP($A44&amp;M$95,決統データ!$A$3:$DE$187,$E44+19,)</f>
        <v>92547</v>
      </c>
      <c r="N44" s="221">
        <f>VLOOKUP($A44&amp;N$95,決統データ!$A$3:$DE$187,$E44+19,)</f>
        <v>0</v>
      </c>
      <c r="O44" s="221">
        <f>VLOOKUP($A44&amp;O$95,決統データ!$A$3:$DE$187,$E44+19,)</f>
        <v>332713</v>
      </c>
      <c r="P44" s="221">
        <f>VLOOKUP($A44&amp;P$95,決統データ!$A$3:$DE$187,$E44+19,)</f>
        <v>0</v>
      </c>
      <c r="Q44" s="221">
        <f>VLOOKUP($A44&amp;Q$95,決統データ!$A$3:$DE$187,$E44+19,)</f>
        <v>420328</v>
      </c>
      <c r="R44" s="128">
        <f t="shared" si="4"/>
        <v>845588</v>
      </c>
    </row>
    <row r="45" spans="1:18" x14ac:dyDescent="0.2">
      <c r="A45" s="17" t="str">
        <f t="shared" si="5"/>
        <v>1223401</v>
      </c>
      <c r="B45" s="18" t="s">
        <v>875</v>
      </c>
      <c r="C45" s="19">
        <v>34</v>
      </c>
      <c r="D45" s="18" t="s">
        <v>217</v>
      </c>
      <c r="E45" s="14">
        <v>42</v>
      </c>
      <c r="F45" s="449"/>
      <c r="G45" s="454" t="s">
        <v>868</v>
      </c>
      <c r="H45" s="455"/>
      <c r="I45" s="455"/>
      <c r="J45" s="456"/>
      <c r="K45" s="221">
        <f>VLOOKUP($A45&amp;K$95,決統データ!$A$3:$DE$187,$E45+19,)</f>
        <v>0</v>
      </c>
      <c r="L45" s="221">
        <f>VLOOKUP($A45&amp;L$95,決統データ!$A$3:$DE$187,$E45+19,)</f>
        <v>0</v>
      </c>
      <c r="M45" s="221">
        <f>VLOOKUP($A45&amp;M$95,決統データ!$A$3:$DE$187,$E45+19,)</f>
        <v>92547</v>
      </c>
      <c r="N45" s="221">
        <f>VLOOKUP($A45&amp;N$95,決統データ!$A$3:$DE$187,$E45+19,)</f>
        <v>0</v>
      </c>
      <c r="O45" s="221">
        <f>VLOOKUP($A45&amp;O$95,決統データ!$A$3:$DE$187,$E45+19,)</f>
        <v>332713</v>
      </c>
      <c r="P45" s="221">
        <f>VLOOKUP($A45&amp;P$95,決統データ!$A$3:$DE$187,$E45+19,)</f>
        <v>0</v>
      </c>
      <c r="Q45" s="221">
        <f>VLOOKUP($A45&amp;Q$95,決統データ!$A$3:$DE$187,$E45+19,)</f>
        <v>420328</v>
      </c>
      <c r="R45" s="128">
        <f t="shared" si="4"/>
        <v>845588</v>
      </c>
    </row>
    <row r="46" spans="1:18" ht="14.25" customHeight="1" x14ac:dyDescent="0.2">
      <c r="A46" s="17" t="str">
        <f t="shared" si="5"/>
        <v>1223401</v>
      </c>
      <c r="B46" s="18" t="s">
        <v>875</v>
      </c>
      <c r="C46" s="19">
        <v>34</v>
      </c>
      <c r="D46" s="18" t="s">
        <v>217</v>
      </c>
      <c r="E46" s="14">
        <v>43</v>
      </c>
      <c r="F46" s="449"/>
      <c r="G46" s="451" t="s">
        <v>866</v>
      </c>
      <c r="H46" s="460" t="s">
        <v>869</v>
      </c>
      <c r="I46" s="461"/>
      <c r="J46" s="462"/>
      <c r="K46" s="221">
        <f>VLOOKUP($A46&amp;K$95,決統データ!$A$3:$DE$187,$E46+19,)</f>
        <v>0</v>
      </c>
      <c r="L46" s="221">
        <f>VLOOKUP($A46&amp;L$95,決統データ!$A$3:$DE$187,$E46+19,)</f>
        <v>0</v>
      </c>
      <c r="M46" s="221">
        <f>VLOOKUP($A46&amp;M$95,決統データ!$A$3:$DE$187,$E46+19,)</f>
        <v>0</v>
      </c>
      <c r="N46" s="221">
        <f>VLOOKUP($A46&amp;N$95,決統データ!$A$3:$DE$187,$E46+19,)</f>
        <v>0</v>
      </c>
      <c r="O46" s="221">
        <f>VLOOKUP($A46&amp;O$95,決統データ!$A$3:$DE$187,$E46+19,)</f>
        <v>15692</v>
      </c>
      <c r="P46" s="221">
        <f>VLOOKUP($A46&amp;P$95,決統データ!$A$3:$DE$187,$E46+19,)</f>
        <v>5976</v>
      </c>
      <c r="Q46" s="221">
        <f>VLOOKUP($A46&amp;Q$95,決統データ!$A$3:$DE$187,$E46+19,)</f>
        <v>192843</v>
      </c>
      <c r="R46" s="128">
        <f t="shared" si="4"/>
        <v>214511</v>
      </c>
    </row>
    <row r="47" spans="1:18" ht="14.25" customHeight="1" x14ac:dyDescent="0.2">
      <c r="A47" s="17" t="str">
        <f t="shared" si="5"/>
        <v>1223401</v>
      </c>
      <c r="B47" s="18" t="s">
        <v>875</v>
      </c>
      <c r="C47" s="19">
        <v>34</v>
      </c>
      <c r="D47" s="18" t="s">
        <v>217</v>
      </c>
      <c r="E47" s="14">
        <v>44</v>
      </c>
      <c r="F47" s="449"/>
      <c r="G47" s="452"/>
      <c r="H47" s="402" t="s">
        <v>568</v>
      </c>
      <c r="I47" s="463" t="s">
        <v>870</v>
      </c>
      <c r="J47" s="464"/>
      <c r="K47" s="221">
        <f>VLOOKUP($A47&amp;K$95,決統データ!$A$3:$DE$187,$E47+19,)</f>
        <v>0</v>
      </c>
      <c r="L47" s="221">
        <f>VLOOKUP($A47&amp;L$95,決統データ!$A$3:$DE$187,$E47+19,)</f>
        <v>0</v>
      </c>
      <c r="M47" s="221">
        <f>VLOOKUP($A47&amp;M$95,決統データ!$A$3:$DE$187,$E47+19,)</f>
        <v>0</v>
      </c>
      <c r="N47" s="221">
        <f>VLOOKUP($A47&amp;N$95,決統データ!$A$3:$DE$187,$E47+19,)</f>
        <v>0</v>
      </c>
      <c r="O47" s="221">
        <f>VLOOKUP($A47&amp;O$95,決統データ!$A$3:$DE$187,$E47+19,)</f>
        <v>0</v>
      </c>
      <c r="P47" s="221">
        <f>VLOOKUP($A47&amp;P$95,決統データ!$A$3:$DE$187,$E47+19,)</f>
        <v>316</v>
      </c>
      <c r="Q47" s="221">
        <f>VLOOKUP($A47&amp;Q$95,決統データ!$A$3:$DE$187,$E47+19,)</f>
        <v>0</v>
      </c>
      <c r="R47" s="128">
        <f t="shared" si="4"/>
        <v>316</v>
      </c>
    </row>
    <row r="48" spans="1:18" ht="14.25" customHeight="1" x14ac:dyDescent="0.2">
      <c r="A48" s="17" t="str">
        <f t="shared" si="5"/>
        <v>1223401</v>
      </c>
      <c r="B48" s="18" t="s">
        <v>875</v>
      </c>
      <c r="C48" s="19">
        <v>34</v>
      </c>
      <c r="D48" s="18" t="s">
        <v>217</v>
      </c>
      <c r="E48" s="14">
        <v>45</v>
      </c>
      <c r="F48" s="449"/>
      <c r="G48" s="452"/>
      <c r="H48" s="402"/>
      <c r="I48" s="49" t="s">
        <v>567</v>
      </c>
      <c r="J48" s="53"/>
      <c r="K48" s="221">
        <f>VLOOKUP($A48&amp;K$95,決統データ!$A$3:$DE$187,$E48+19,)</f>
        <v>0</v>
      </c>
      <c r="L48" s="221">
        <f>VLOOKUP($A48&amp;L$95,決統データ!$A$3:$DE$187,$E48+19,)</f>
        <v>0</v>
      </c>
      <c r="M48" s="221">
        <f>VLOOKUP($A48&amp;M$95,決統データ!$A$3:$DE$187,$E48+19,)</f>
        <v>433</v>
      </c>
      <c r="N48" s="221">
        <f>VLOOKUP($A48&amp;N$95,決統データ!$A$3:$DE$187,$E48+19,)</f>
        <v>0</v>
      </c>
      <c r="O48" s="221">
        <f>VLOOKUP($A48&amp;O$95,決統データ!$A$3:$DE$187,$E48+19,)</f>
        <v>185</v>
      </c>
      <c r="P48" s="221">
        <f>VLOOKUP($A48&amp;P$95,決統データ!$A$3:$DE$187,$E48+19,)</f>
        <v>316</v>
      </c>
      <c r="Q48" s="221">
        <f>VLOOKUP($A48&amp;Q$95,決統データ!$A$3:$DE$187,$E48+19,)</f>
        <v>0</v>
      </c>
      <c r="R48" s="128">
        <f t="shared" si="4"/>
        <v>934</v>
      </c>
    </row>
    <row r="49" spans="1:201" x14ac:dyDescent="0.2">
      <c r="A49" s="17" t="str">
        <f t="shared" si="5"/>
        <v>1223401</v>
      </c>
      <c r="B49" s="18" t="s">
        <v>875</v>
      </c>
      <c r="C49" s="19">
        <v>34</v>
      </c>
      <c r="D49" s="18" t="s">
        <v>217</v>
      </c>
      <c r="E49" s="14">
        <v>46</v>
      </c>
      <c r="F49" s="449"/>
      <c r="G49" s="452"/>
      <c r="H49" s="402"/>
      <c r="I49" s="49" t="s">
        <v>566</v>
      </c>
      <c r="J49" s="53"/>
      <c r="K49" s="221">
        <f>VLOOKUP($A49&amp;K$95,決統データ!$A$3:$DE$187,$E49+19,)</f>
        <v>0</v>
      </c>
      <c r="L49" s="221">
        <f>VLOOKUP($A49&amp;L$95,決統データ!$A$3:$DE$187,$E49+19,)</f>
        <v>0</v>
      </c>
      <c r="M49" s="221">
        <f>VLOOKUP($A49&amp;M$95,決統データ!$A$3:$DE$187,$E49+19,)</f>
        <v>18837</v>
      </c>
      <c r="N49" s="221">
        <f>VLOOKUP($A49&amp;N$95,決統データ!$A$3:$DE$187,$E49+19,)</f>
        <v>0</v>
      </c>
      <c r="O49" s="221">
        <f>VLOOKUP($A49&amp;O$95,決統データ!$A$3:$DE$187,$E49+19,)</f>
        <v>3770</v>
      </c>
      <c r="P49" s="221">
        <f>VLOOKUP($A49&amp;P$95,決統データ!$A$3:$DE$187,$E49+19,)</f>
        <v>6045</v>
      </c>
      <c r="Q49" s="221">
        <f>VLOOKUP($A49&amp;Q$95,決統データ!$A$3:$DE$187,$E49+19,)</f>
        <v>0</v>
      </c>
      <c r="R49" s="128">
        <f t="shared" si="4"/>
        <v>28652</v>
      </c>
    </row>
    <row r="50" spans="1:201" x14ac:dyDescent="0.2">
      <c r="A50" s="17" t="str">
        <f t="shared" si="5"/>
        <v>1223401</v>
      </c>
      <c r="B50" s="18" t="s">
        <v>875</v>
      </c>
      <c r="C50" s="19">
        <v>34</v>
      </c>
      <c r="D50" s="18" t="s">
        <v>217</v>
      </c>
      <c r="E50" s="14">
        <v>47</v>
      </c>
      <c r="F50" s="449"/>
      <c r="G50" s="452"/>
      <c r="H50" s="402"/>
      <c r="I50" s="49" t="s">
        <v>565</v>
      </c>
      <c r="J50" s="53"/>
      <c r="K50" s="221">
        <f>VLOOKUP($A50&amp;K$95,決統データ!$A$3:$DE$187,$E50+19,)</f>
        <v>0</v>
      </c>
      <c r="L50" s="221">
        <f>VLOOKUP($A50&amp;L$95,決統データ!$A$3:$DE$187,$E50+19,)</f>
        <v>0</v>
      </c>
      <c r="M50" s="221">
        <f>VLOOKUP($A50&amp;M$95,決統データ!$A$3:$DE$187,$E50+19,)</f>
        <v>43503</v>
      </c>
      <c r="N50" s="221">
        <f>VLOOKUP($A50&amp;N$95,決統データ!$A$3:$DE$187,$E50+19,)</f>
        <v>0</v>
      </c>
      <c r="O50" s="221">
        <f>VLOOKUP($A50&amp;O$95,決統データ!$A$3:$DE$187,$E50+19,)</f>
        <v>20378</v>
      </c>
      <c r="P50" s="221">
        <f>VLOOKUP($A50&amp;P$95,決統データ!$A$3:$DE$187,$E50+19,)</f>
        <v>19130</v>
      </c>
      <c r="Q50" s="221">
        <f>VLOOKUP($A50&amp;Q$95,決統データ!$A$3:$DE$187,$E50+19,)</f>
        <v>0</v>
      </c>
      <c r="R50" s="128">
        <f t="shared" si="4"/>
        <v>83011</v>
      </c>
    </row>
    <row r="51" spans="1:201" x14ac:dyDescent="0.2">
      <c r="F51" s="449"/>
      <c r="G51" s="452"/>
      <c r="H51" s="402"/>
      <c r="I51" s="440" t="s">
        <v>564</v>
      </c>
      <c r="J51" s="53" t="s">
        <v>563</v>
      </c>
      <c r="K51" s="138"/>
      <c r="L51" s="141"/>
      <c r="M51" s="138"/>
      <c r="N51" s="141"/>
      <c r="O51" s="141"/>
      <c r="P51" s="191"/>
      <c r="Q51" s="141"/>
      <c r="R51" s="128">
        <f>(COUNTIF(K51:Q51,"○"))</f>
        <v>0</v>
      </c>
      <c r="V51" s="1">
        <v>0</v>
      </c>
      <c r="W51" s="1">
        <v>0</v>
      </c>
      <c r="AV51" s="1">
        <v>23</v>
      </c>
      <c r="AW51" s="1">
        <v>0</v>
      </c>
      <c r="AX51" s="1">
        <v>0</v>
      </c>
      <c r="AY51" s="1">
        <v>0</v>
      </c>
      <c r="AZ51" s="1">
        <v>11830</v>
      </c>
      <c r="BO51" s="1">
        <v>0</v>
      </c>
      <c r="BP51" s="1">
        <v>0</v>
      </c>
      <c r="CO51" s="1">
        <v>20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20</v>
      </c>
      <c r="CZ51" s="1">
        <v>0</v>
      </c>
      <c r="DA51" s="1">
        <v>0</v>
      </c>
      <c r="DB51" s="1">
        <v>0</v>
      </c>
      <c r="DC51" s="1">
        <v>633</v>
      </c>
      <c r="DR51" s="1">
        <v>545000</v>
      </c>
      <c r="DS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4045</v>
      </c>
      <c r="FO51" s="1">
        <v>0</v>
      </c>
      <c r="FP51" s="1">
        <v>0</v>
      </c>
      <c r="GO51" s="1">
        <v>0</v>
      </c>
      <c r="GP51" s="1">
        <v>0</v>
      </c>
      <c r="GQ51" s="1">
        <v>20</v>
      </c>
      <c r="GR51" s="1">
        <v>0</v>
      </c>
      <c r="GS51" s="1">
        <v>20</v>
      </c>
    </row>
    <row r="52" spans="1:201" x14ac:dyDescent="0.2">
      <c r="F52" s="449"/>
      <c r="G52" s="452"/>
      <c r="H52" s="402"/>
      <c r="I52" s="440"/>
      <c r="J52" s="53" t="s">
        <v>562</v>
      </c>
      <c r="K52" s="191"/>
      <c r="L52" s="138"/>
      <c r="M52" s="138"/>
      <c r="N52" s="141"/>
      <c r="O52" s="191" t="s">
        <v>0</v>
      </c>
      <c r="P52" s="191" t="s">
        <v>0</v>
      </c>
      <c r="Q52" s="141"/>
      <c r="R52" s="128">
        <f>(COUNTIF(K52:Q52,"○"))</f>
        <v>2</v>
      </c>
    </row>
    <row r="53" spans="1:201" ht="14.25" customHeight="1" x14ac:dyDescent="0.2">
      <c r="F53" s="449"/>
      <c r="G53" s="452"/>
      <c r="H53" s="402"/>
      <c r="I53" s="440"/>
      <c r="J53" s="53" t="s">
        <v>561</v>
      </c>
      <c r="K53" s="138"/>
      <c r="L53" s="138"/>
      <c r="M53" s="191"/>
      <c r="N53" s="141"/>
      <c r="O53" s="141"/>
      <c r="P53" s="141"/>
      <c r="Q53" s="141"/>
      <c r="R53" s="128">
        <f>(COUNTIF(K53:Q53,"○"))</f>
        <v>0</v>
      </c>
    </row>
    <row r="54" spans="1:201" x14ac:dyDescent="0.2">
      <c r="A54" s="17" t="str">
        <f>+B54&amp;C54&amp;D54</f>
        <v>1223401</v>
      </c>
      <c r="B54" s="18" t="s">
        <v>35</v>
      </c>
      <c r="C54" s="19">
        <v>34</v>
      </c>
      <c r="D54" s="18" t="s">
        <v>412</v>
      </c>
      <c r="E54" s="14">
        <v>50</v>
      </c>
      <c r="F54" s="449"/>
      <c r="G54" s="452"/>
      <c r="H54" s="241" t="s">
        <v>560</v>
      </c>
      <c r="I54" s="241"/>
      <c r="J54" s="54" t="s">
        <v>559</v>
      </c>
      <c r="K54" s="31">
        <f>VLOOKUP($A54&amp;K$95,決統データ!$A$3:$DE$187,$E54+19,)</f>
        <v>0</v>
      </c>
      <c r="L54" s="31">
        <f>VLOOKUP($A54&amp;L$95,決統データ!$A$3:$DE$187,$E54+19,)</f>
        <v>0</v>
      </c>
      <c r="M54" s="31">
        <f>VLOOKUP($A54&amp;M$95,決統データ!$A$3:$DE$187,$E54+19,)</f>
        <v>425717</v>
      </c>
      <c r="N54" s="31">
        <f>VLOOKUP($A54&amp;N$95,決統データ!$A$3:$DE$187,$E54+19,)</f>
        <v>0</v>
      </c>
      <c r="O54" s="31">
        <f>VLOOKUP($A54&amp;O$95,決統データ!$A$3:$DE$187,$E54+19,)</f>
        <v>0</v>
      </c>
      <c r="P54" s="31">
        <f>VLOOKUP($A54&amp;P$95,決統データ!$A$3:$DE$187,$E54+19,)</f>
        <v>2984</v>
      </c>
      <c r="Q54" s="31">
        <f>VLOOKUP($A54&amp;Q$95,決統データ!$A$3:$DE$187,$E54+19,)</f>
        <v>123853</v>
      </c>
      <c r="R54" s="128">
        <f t="shared" ref="R54:R92" si="6">SUM(K54:Q54)</f>
        <v>552554</v>
      </c>
    </row>
    <row r="55" spans="1:201" x14ac:dyDescent="0.2">
      <c r="A55" s="17" t="str">
        <f>+B55&amp;C55&amp;D55</f>
        <v>1223401</v>
      </c>
      <c r="B55" s="18" t="s">
        <v>35</v>
      </c>
      <c r="C55" s="19">
        <v>34</v>
      </c>
      <c r="D55" s="18" t="s">
        <v>412</v>
      </c>
      <c r="E55" s="14">
        <v>51</v>
      </c>
      <c r="F55" s="449"/>
      <c r="G55" s="452"/>
      <c r="H55" s="241"/>
      <c r="I55" s="241"/>
      <c r="J55" s="54" t="s">
        <v>558</v>
      </c>
      <c r="K55" s="31">
        <f>VLOOKUP($A55&amp;K$95,決統データ!$A$3:$DE$187,$E55+19,)</f>
        <v>0</v>
      </c>
      <c r="L55" s="31">
        <f>VLOOKUP($A55&amp;L$95,決統データ!$A$3:$DE$187,$E55+19,)</f>
        <v>0</v>
      </c>
      <c r="M55" s="31">
        <f>VLOOKUP($A55&amp;M$95,決統データ!$A$3:$DE$187,$E55+19,)</f>
        <v>83888</v>
      </c>
      <c r="N55" s="31">
        <f>VLOOKUP($A55&amp;N$95,決統データ!$A$3:$DE$187,$E55+19,)</f>
        <v>0</v>
      </c>
      <c r="O55" s="31">
        <f>VLOOKUP($A55&amp;O$95,決統データ!$A$3:$DE$187,$E55+19,)</f>
        <v>9047</v>
      </c>
      <c r="P55" s="31">
        <f>VLOOKUP($A55&amp;P$95,決統データ!$A$3:$DE$187,$E55+19,)</f>
        <v>5976</v>
      </c>
      <c r="Q55" s="31">
        <f>VLOOKUP($A55&amp;Q$95,決統データ!$A$3:$DE$187,$E55+19,)</f>
        <v>25513</v>
      </c>
      <c r="R55" s="128">
        <f t="shared" si="6"/>
        <v>124424</v>
      </c>
    </row>
    <row r="56" spans="1:201" ht="14.25" customHeight="1" x14ac:dyDescent="0.2">
      <c r="A56" s="17" t="str">
        <f>+B56&amp;C56&amp;D56</f>
        <v>1223401</v>
      </c>
      <c r="B56" s="18" t="s">
        <v>35</v>
      </c>
      <c r="C56" s="19">
        <v>34</v>
      </c>
      <c r="D56" s="18" t="s">
        <v>412</v>
      </c>
      <c r="E56" s="14">
        <v>52</v>
      </c>
      <c r="F56" s="449"/>
      <c r="G56" s="452"/>
      <c r="H56" s="241"/>
      <c r="I56" s="241"/>
      <c r="J56" s="54" t="s">
        <v>557</v>
      </c>
      <c r="K56" s="31">
        <f>VLOOKUP($A56&amp;K$95,決統データ!$A$3:$DE$187,$E56+19,)</f>
        <v>0</v>
      </c>
      <c r="L56" s="31">
        <f>VLOOKUP($A56&amp;L$95,決統データ!$A$3:$DE$187,$E56+19,)</f>
        <v>0</v>
      </c>
      <c r="M56" s="31">
        <f>VLOOKUP($A56&amp;M$95,決統データ!$A$3:$DE$187,$E56+19,)</f>
        <v>37387</v>
      </c>
      <c r="N56" s="31">
        <f>VLOOKUP($A56&amp;N$95,決統データ!$A$3:$DE$187,$E56+19,)</f>
        <v>0</v>
      </c>
      <c r="O56" s="31">
        <f>VLOOKUP($A56&amp;O$95,決統データ!$A$3:$DE$187,$E56+19,)</f>
        <v>6645</v>
      </c>
      <c r="P56" s="31">
        <f>VLOOKUP($A56&amp;P$95,決統データ!$A$3:$DE$187,$E56+19,)</f>
        <v>0</v>
      </c>
      <c r="Q56" s="31">
        <f>VLOOKUP($A56&amp;Q$95,決統データ!$A$3:$DE$187,$E56+19,)</f>
        <v>46742</v>
      </c>
      <c r="R56" s="128">
        <f t="shared" si="6"/>
        <v>90774</v>
      </c>
    </row>
    <row r="57" spans="1:201" ht="14.25" customHeight="1" x14ac:dyDescent="0.2">
      <c r="A57" s="17" t="str">
        <f>+B57&amp;C57&amp;D57</f>
        <v>1223401</v>
      </c>
      <c r="B57" s="18" t="s">
        <v>875</v>
      </c>
      <c r="C57" s="19">
        <v>34</v>
      </c>
      <c r="D57" s="18" t="s">
        <v>217</v>
      </c>
      <c r="E57" s="14">
        <v>53</v>
      </c>
      <c r="F57" s="449"/>
      <c r="G57" s="452"/>
      <c r="H57" s="241"/>
      <c r="I57" s="241"/>
      <c r="J57" s="213" t="s">
        <v>871</v>
      </c>
      <c r="K57" s="31">
        <f>VLOOKUP($A57&amp;K$95,決統データ!$A$3:$DE$187,$E57+19,)</f>
        <v>0</v>
      </c>
      <c r="L57" s="31">
        <f>VLOOKUP($A57&amp;L$95,決統データ!$A$3:$DE$187,$E57+19,)</f>
        <v>0</v>
      </c>
      <c r="M57" s="31">
        <f>VLOOKUP($A57&amp;M$95,決統データ!$A$3:$DE$187,$E57+19,)</f>
        <v>0</v>
      </c>
      <c r="N57" s="31">
        <f>VLOOKUP($A57&amp;N$95,決統データ!$A$3:$DE$187,$E57+19,)</f>
        <v>0</v>
      </c>
      <c r="O57" s="31">
        <f>VLOOKUP($A57&amp;O$95,決統データ!$A$3:$DE$187,$E57+19,)</f>
        <v>6645</v>
      </c>
      <c r="P57" s="31">
        <f>VLOOKUP($A57&amp;P$95,決統データ!$A$3:$DE$187,$E57+19,)</f>
        <v>0</v>
      </c>
      <c r="Q57" s="31">
        <f>VLOOKUP($A57&amp;Q$95,決統データ!$A$3:$DE$187,$E57+19,)</f>
        <v>46742</v>
      </c>
      <c r="R57" s="128">
        <f t="shared" si="6"/>
        <v>53387</v>
      </c>
    </row>
    <row r="58" spans="1:201" ht="14.25" customHeight="1" x14ac:dyDescent="0.2">
      <c r="A58" s="17" t="str">
        <f>+B58&amp;C58&amp;D58</f>
        <v>1223401</v>
      </c>
      <c r="B58" s="18" t="s">
        <v>875</v>
      </c>
      <c r="C58" s="19">
        <v>34</v>
      </c>
      <c r="D58" s="18" t="s">
        <v>217</v>
      </c>
      <c r="E58" s="14">
        <v>54</v>
      </c>
      <c r="F58" s="450"/>
      <c r="G58" s="453"/>
      <c r="H58" s="241"/>
      <c r="I58" s="241"/>
      <c r="J58" s="213" t="s">
        <v>872</v>
      </c>
      <c r="K58" s="31">
        <f>VLOOKUP($A58&amp;K$95,決統データ!$A$3:$DE$187,$E58+19,)</f>
        <v>0</v>
      </c>
      <c r="L58" s="31">
        <f>VLOOKUP($A58&amp;L$95,決統データ!$A$3:$DE$187,$E58+19,)</f>
        <v>0</v>
      </c>
      <c r="M58" s="31">
        <f>VLOOKUP($A58&amp;M$95,決統データ!$A$3:$DE$187,$E58+19,)</f>
        <v>0</v>
      </c>
      <c r="N58" s="31">
        <f>VLOOKUP($A58&amp;N$95,決統データ!$A$3:$DE$187,$E58+19,)</f>
        <v>0</v>
      </c>
      <c r="O58" s="31">
        <f>VLOOKUP($A58&amp;O$95,決統データ!$A$3:$DE$187,$E58+19,)</f>
        <v>6645</v>
      </c>
      <c r="P58" s="31">
        <f>VLOOKUP($A58&amp;P$95,決統データ!$A$3:$DE$187,$E58+19,)</f>
        <v>0</v>
      </c>
      <c r="Q58" s="31">
        <f>VLOOKUP($A58&amp;Q$95,決統データ!$A$3:$DE$187,$E58+19,)</f>
        <v>46742</v>
      </c>
      <c r="R58" s="128">
        <f t="shared" si="6"/>
        <v>53387</v>
      </c>
    </row>
    <row r="59" spans="1:201" ht="14.25" customHeight="1" x14ac:dyDescent="0.2">
      <c r="A59" s="17" t="str">
        <f t="shared" ref="A59:A64" si="7">+B59&amp;C59&amp;D59</f>
        <v>1223401</v>
      </c>
      <c r="B59" s="18" t="s">
        <v>875</v>
      </c>
      <c r="C59" s="19">
        <v>34</v>
      </c>
      <c r="D59" s="18" t="s">
        <v>217</v>
      </c>
      <c r="E59" s="14">
        <v>55</v>
      </c>
      <c r="F59" s="448" t="s">
        <v>20</v>
      </c>
      <c r="G59" s="72" t="s">
        <v>24</v>
      </c>
      <c r="H59" s="72"/>
      <c r="I59" s="79"/>
      <c r="J59" s="154"/>
      <c r="K59" s="31">
        <f>VLOOKUP($A59&amp;K$95,決統データ!$A$3:$DE$187,$E59+19,)</f>
        <v>0</v>
      </c>
      <c r="L59" s="31">
        <f>VLOOKUP($A59&amp;L$95,決統データ!$A$3:$DE$187,$E59+19,)</f>
        <v>0</v>
      </c>
      <c r="M59" s="31">
        <f>VLOOKUP($A59&amp;M$95,決統データ!$A$3:$DE$187,$E59+19,)</f>
        <v>0</v>
      </c>
      <c r="N59" s="31">
        <f>VLOOKUP($A59&amp;N$95,決統データ!$A$3:$DE$187,$E59+19,)</f>
        <v>0</v>
      </c>
      <c r="O59" s="31">
        <f>VLOOKUP($A59&amp;O$95,決統データ!$A$3:$DE$187,$E59+19,)</f>
        <v>0</v>
      </c>
      <c r="P59" s="31">
        <f>VLOOKUP($A59&amp;P$95,決統データ!$A$3:$DE$187,$E59+19,)</f>
        <v>0</v>
      </c>
      <c r="Q59" s="31">
        <f>VLOOKUP($A59&amp;Q$95,決統データ!$A$3:$DE$187,$E59+19,)</f>
        <v>0</v>
      </c>
      <c r="R59" s="128">
        <f t="shared" si="6"/>
        <v>0</v>
      </c>
    </row>
    <row r="60" spans="1:201" ht="14.25" customHeight="1" x14ac:dyDescent="0.2">
      <c r="A60" s="17" t="str">
        <f t="shared" si="7"/>
        <v>1223401</v>
      </c>
      <c r="B60" s="18" t="s">
        <v>875</v>
      </c>
      <c r="C60" s="19">
        <v>34</v>
      </c>
      <c r="D60" s="18" t="s">
        <v>217</v>
      </c>
      <c r="E60" s="14">
        <v>56</v>
      </c>
      <c r="F60" s="449"/>
      <c r="G60" s="451" t="s">
        <v>579</v>
      </c>
      <c r="H60" s="49" t="s">
        <v>578</v>
      </c>
      <c r="I60" s="53"/>
      <c r="J60" s="54"/>
      <c r="K60" s="31">
        <f>VLOOKUP($A60&amp;K$95,決統データ!$A$3:$DE$187,$E60+19,)</f>
        <v>0</v>
      </c>
      <c r="L60" s="31">
        <f>VLOOKUP($A60&amp;L$95,決統データ!$A$3:$DE$187,$E60+19,)</f>
        <v>0</v>
      </c>
      <c r="M60" s="31">
        <f>VLOOKUP($A60&amp;M$95,決統データ!$A$3:$DE$187,$E60+19,)</f>
        <v>0</v>
      </c>
      <c r="N60" s="31">
        <f>VLOOKUP($A60&amp;N$95,決統データ!$A$3:$DE$187,$E60+19,)</f>
        <v>0</v>
      </c>
      <c r="O60" s="31">
        <f>VLOOKUP($A60&amp;O$95,決統データ!$A$3:$DE$187,$E60+19,)</f>
        <v>0</v>
      </c>
      <c r="P60" s="31">
        <f>VLOOKUP($A60&amp;P$95,決統データ!$A$3:$DE$187,$E60+19,)</f>
        <v>0</v>
      </c>
      <c r="Q60" s="31">
        <f>VLOOKUP($A60&amp;Q$95,決統データ!$A$3:$DE$187,$E60+19,)</f>
        <v>0</v>
      </c>
      <c r="R60" s="128">
        <f t="shared" si="6"/>
        <v>0</v>
      </c>
    </row>
    <row r="61" spans="1:201" ht="14.25" customHeight="1" x14ac:dyDescent="0.2">
      <c r="A61" s="17" t="str">
        <f t="shared" si="7"/>
        <v>1223401</v>
      </c>
      <c r="B61" s="18" t="s">
        <v>875</v>
      </c>
      <c r="C61" s="19">
        <v>34</v>
      </c>
      <c r="D61" s="18" t="s">
        <v>217</v>
      </c>
      <c r="E61" s="14">
        <v>57</v>
      </c>
      <c r="F61" s="449"/>
      <c r="G61" s="452"/>
      <c r="H61" s="49" t="s">
        <v>577</v>
      </c>
      <c r="I61" s="53"/>
      <c r="J61" s="54"/>
      <c r="K61" s="31">
        <f>VLOOKUP($A61&amp;K$95,決統データ!$A$3:$DE$187,$E61+19,)</f>
        <v>0</v>
      </c>
      <c r="L61" s="31">
        <f>VLOOKUP($A61&amp;L$95,決統データ!$A$3:$DE$187,$E61+19,)</f>
        <v>0</v>
      </c>
      <c r="M61" s="31">
        <f>VLOOKUP($A61&amp;M$95,決統データ!$A$3:$DE$187,$E61+19,)</f>
        <v>0</v>
      </c>
      <c r="N61" s="31">
        <f>VLOOKUP($A61&amp;N$95,決統データ!$A$3:$DE$187,$E61+19,)</f>
        <v>0</v>
      </c>
      <c r="O61" s="31">
        <f>VLOOKUP($A61&amp;O$95,決統データ!$A$3:$DE$187,$E61+19,)</f>
        <v>0</v>
      </c>
      <c r="P61" s="31">
        <f>VLOOKUP($A61&amp;P$95,決統データ!$A$3:$DE$187,$E61+19,)</f>
        <v>0</v>
      </c>
      <c r="Q61" s="31">
        <f>VLOOKUP($A61&amp;Q$95,決統データ!$A$3:$DE$187,$E61+19,)</f>
        <v>0</v>
      </c>
      <c r="R61" s="128">
        <f t="shared" si="6"/>
        <v>0</v>
      </c>
    </row>
    <row r="62" spans="1:201" ht="14.25" customHeight="1" x14ac:dyDescent="0.2">
      <c r="A62" s="17" t="str">
        <f t="shared" si="7"/>
        <v>1223401</v>
      </c>
      <c r="B62" s="18" t="s">
        <v>875</v>
      </c>
      <c r="C62" s="19">
        <v>34</v>
      </c>
      <c r="D62" s="18" t="s">
        <v>217</v>
      </c>
      <c r="E62" s="14">
        <v>58</v>
      </c>
      <c r="F62" s="449"/>
      <c r="G62" s="452"/>
      <c r="H62" s="49" t="s">
        <v>576</v>
      </c>
      <c r="I62" s="53"/>
      <c r="J62" s="54"/>
      <c r="K62" s="31">
        <f>VLOOKUP($A62&amp;K$95,決統データ!$A$3:$DE$187,$E62+19,)</f>
        <v>0</v>
      </c>
      <c r="L62" s="31">
        <f>VLOOKUP($A62&amp;L$95,決統データ!$A$3:$DE$187,$E62+19,)</f>
        <v>0</v>
      </c>
      <c r="M62" s="31">
        <f>VLOOKUP($A62&amp;M$95,決統データ!$A$3:$DE$187,$E62+19,)</f>
        <v>0</v>
      </c>
      <c r="N62" s="31">
        <f>VLOOKUP($A62&amp;N$95,決統データ!$A$3:$DE$187,$E62+19,)</f>
        <v>0</v>
      </c>
      <c r="O62" s="31">
        <f>VLOOKUP($A62&amp;O$95,決統データ!$A$3:$DE$187,$E62+19,)</f>
        <v>0</v>
      </c>
      <c r="P62" s="31">
        <f>VLOOKUP($A62&amp;P$95,決統データ!$A$3:$DE$187,$E62+19,)</f>
        <v>0</v>
      </c>
      <c r="Q62" s="31">
        <f>VLOOKUP($A62&amp;Q$95,決統データ!$A$3:$DE$187,$E62+19,)</f>
        <v>0</v>
      </c>
      <c r="R62" s="128">
        <f t="shared" si="6"/>
        <v>0</v>
      </c>
    </row>
    <row r="63" spans="1:201" x14ac:dyDescent="0.2">
      <c r="A63" s="17" t="str">
        <f t="shared" si="7"/>
        <v>1223401</v>
      </c>
      <c r="B63" s="18" t="s">
        <v>875</v>
      </c>
      <c r="C63" s="19">
        <v>34</v>
      </c>
      <c r="D63" s="18" t="s">
        <v>217</v>
      </c>
      <c r="E63" s="14">
        <v>59</v>
      </c>
      <c r="F63" s="449"/>
      <c r="G63" s="452"/>
      <c r="H63" s="131" t="s">
        <v>575</v>
      </c>
      <c r="I63" s="53"/>
      <c r="J63" s="54"/>
      <c r="K63" s="31">
        <f>VLOOKUP($A63&amp;K$95,決統データ!$A$3:$DE$187,$E63+19,)</f>
        <v>0</v>
      </c>
      <c r="L63" s="31">
        <f>VLOOKUP($A63&amp;L$95,決統データ!$A$3:$DE$187,$E63+19,)</f>
        <v>0</v>
      </c>
      <c r="M63" s="31">
        <f>VLOOKUP($A63&amp;M$95,決統データ!$A$3:$DE$187,$E63+19,)</f>
        <v>0</v>
      </c>
      <c r="N63" s="31">
        <f>VLOOKUP($A63&amp;N$95,決統データ!$A$3:$DE$187,$E63+19,)</f>
        <v>0</v>
      </c>
      <c r="O63" s="31">
        <f>VLOOKUP($A63&amp;O$95,決統データ!$A$3:$DE$187,$E63+19,)</f>
        <v>0</v>
      </c>
      <c r="P63" s="31">
        <f>VLOOKUP($A63&amp;P$95,決統データ!$A$3:$DE$187,$E63+19,)</f>
        <v>0</v>
      </c>
      <c r="Q63" s="31">
        <f>VLOOKUP($A63&amp;Q$95,決統データ!$A$3:$DE$187,$E63+19,)</f>
        <v>0</v>
      </c>
      <c r="R63" s="128">
        <f t="shared" si="6"/>
        <v>0</v>
      </c>
    </row>
    <row r="64" spans="1:201" x14ac:dyDescent="0.2">
      <c r="A64" s="17" t="str">
        <f t="shared" si="7"/>
        <v>1223401</v>
      </c>
      <c r="B64" s="18" t="s">
        <v>875</v>
      </c>
      <c r="C64" s="19">
        <v>34</v>
      </c>
      <c r="D64" s="18" t="s">
        <v>217</v>
      </c>
      <c r="E64" s="14">
        <v>60</v>
      </c>
      <c r="F64" s="449"/>
      <c r="G64" s="452"/>
      <c r="H64" s="49" t="s">
        <v>576</v>
      </c>
      <c r="I64" s="131"/>
      <c r="J64" s="131"/>
      <c r="K64" s="31">
        <f>VLOOKUP($A64&amp;K$95,決統データ!$A$3:$DE$187,$E64+19,)</f>
        <v>0</v>
      </c>
      <c r="L64" s="31">
        <f>VLOOKUP($A64&amp;L$95,決統データ!$A$3:$DE$187,$E64+19,)</f>
        <v>0</v>
      </c>
      <c r="M64" s="31">
        <f>VLOOKUP($A64&amp;M$95,決統データ!$A$3:$DE$187,$E64+19,)</f>
        <v>0</v>
      </c>
      <c r="N64" s="31">
        <f>VLOOKUP($A64&amp;N$95,決統データ!$A$3:$DE$187,$E64+19,)</f>
        <v>0</v>
      </c>
      <c r="O64" s="31">
        <f>VLOOKUP($A64&amp;O$95,決統データ!$A$3:$DE$187,$E64+19,)</f>
        <v>0</v>
      </c>
      <c r="P64" s="31">
        <f>VLOOKUP($A64&amp;P$95,決統データ!$A$3:$DE$187,$E64+19,)</f>
        <v>0</v>
      </c>
      <c r="Q64" s="31">
        <f>VLOOKUP($A64&amp;Q$95,決統データ!$A$3:$DE$187,$E64+19,)</f>
        <v>0</v>
      </c>
      <c r="R64" s="128">
        <f t="shared" si="6"/>
        <v>0</v>
      </c>
    </row>
    <row r="65" spans="1:18" x14ac:dyDescent="0.2">
      <c r="A65" s="17" t="str">
        <f t="shared" ref="A65:A77" si="8">+B65&amp;C65&amp;D65</f>
        <v>1223401</v>
      </c>
      <c r="B65" s="18" t="s">
        <v>35</v>
      </c>
      <c r="C65" s="19">
        <v>34</v>
      </c>
      <c r="D65" s="18" t="s">
        <v>412</v>
      </c>
      <c r="E65" s="14">
        <v>62</v>
      </c>
      <c r="F65" s="449"/>
      <c r="G65" s="452"/>
      <c r="H65" s="348" t="s">
        <v>573</v>
      </c>
      <c r="I65" s="349"/>
      <c r="J65" s="53" t="s">
        <v>571</v>
      </c>
      <c r="K65" s="31">
        <f>VLOOKUP($A65&amp;K$95,決統データ!$A$3:$DE$187,$E65+19,)</f>
        <v>0</v>
      </c>
      <c r="L65" s="31">
        <f>VLOOKUP($A65&amp;L$95,決統データ!$A$3:$DE$187,$E65+19,)</f>
        <v>0</v>
      </c>
      <c r="M65" s="31">
        <f>VLOOKUP($A65&amp;M$95,決統データ!$A$3:$DE$187,$E65+19,)</f>
        <v>0</v>
      </c>
      <c r="N65" s="31">
        <f>VLOOKUP($A65&amp;N$95,決統データ!$A$3:$DE$187,$E65+19,)</f>
        <v>0</v>
      </c>
      <c r="O65" s="31">
        <f>VLOOKUP($A65&amp;O$95,決統データ!$A$3:$DE$187,$E65+19,)</f>
        <v>0</v>
      </c>
      <c r="P65" s="31">
        <f>VLOOKUP($A65&amp;P$95,決統データ!$A$3:$DE$187,$E65+19,)</f>
        <v>0</v>
      </c>
      <c r="Q65" s="31">
        <f>VLOOKUP($A65&amp;Q$95,決統データ!$A$3:$DE$187,$E65+19,)</f>
        <v>0</v>
      </c>
      <c r="R65" s="128">
        <f t="shared" si="6"/>
        <v>0</v>
      </c>
    </row>
    <row r="66" spans="1:18" x14ac:dyDescent="0.2">
      <c r="A66" s="17" t="str">
        <f t="shared" si="8"/>
        <v>1223401</v>
      </c>
      <c r="B66" s="18" t="s">
        <v>35</v>
      </c>
      <c r="C66" s="19">
        <v>34</v>
      </c>
      <c r="D66" s="18" t="s">
        <v>412</v>
      </c>
      <c r="E66" s="14">
        <v>63</v>
      </c>
      <c r="F66" s="449"/>
      <c r="G66" s="452"/>
      <c r="H66" s="350"/>
      <c r="I66" s="351"/>
      <c r="J66" s="53" t="s">
        <v>431</v>
      </c>
      <c r="K66" s="31">
        <f>VLOOKUP($A66&amp;K$95,決統データ!$A$3:$DE$187,$E66+19,)</f>
        <v>0</v>
      </c>
      <c r="L66" s="31">
        <f>VLOOKUP($A66&amp;L$95,決統データ!$A$3:$DE$187,$E66+19,)</f>
        <v>0</v>
      </c>
      <c r="M66" s="31">
        <f>VLOOKUP($A66&amp;M$95,決統データ!$A$3:$DE$187,$E66+19,)</f>
        <v>0</v>
      </c>
      <c r="N66" s="31">
        <f>VLOOKUP($A66&amp;N$95,決統データ!$A$3:$DE$187,$E66+19,)</f>
        <v>0</v>
      </c>
      <c r="O66" s="31">
        <f>VLOOKUP($A66&amp;O$95,決統データ!$A$3:$DE$187,$E66+19,)</f>
        <v>0</v>
      </c>
      <c r="P66" s="31">
        <f>VLOOKUP($A66&amp;P$95,決統データ!$A$3:$DE$187,$E66+19,)</f>
        <v>0</v>
      </c>
      <c r="Q66" s="31">
        <f>VLOOKUP($A66&amp;Q$95,決統データ!$A$3:$DE$187,$E66+19,)</f>
        <v>0</v>
      </c>
      <c r="R66" s="128">
        <f t="shared" si="6"/>
        <v>0</v>
      </c>
    </row>
    <row r="67" spans="1:18" ht="14.25" customHeight="1" x14ac:dyDescent="0.2">
      <c r="A67" s="17" t="str">
        <f t="shared" si="8"/>
        <v>1223401</v>
      </c>
      <c r="B67" s="18" t="s">
        <v>875</v>
      </c>
      <c r="C67" s="19">
        <v>34</v>
      </c>
      <c r="D67" s="18" t="s">
        <v>217</v>
      </c>
      <c r="E67" s="14">
        <v>64</v>
      </c>
      <c r="F67" s="449"/>
      <c r="G67" s="452"/>
      <c r="H67" s="76"/>
      <c r="I67" s="465" t="s">
        <v>572</v>
      </c>
      <c r="J67" s="53" t="s">
        <v>571</v>
      </c>
      <c r="K67" s="31">
        <f>VLOOKUP($A67&amp;K$95,決統データ!$A$3:$DE$187,$E67+19,)</f>
        <v>0</v>
      </c>
      <c r="L67" s="31">
        <f>VLOOKUP($A67&amp;L$95,決統データ!$A$3:$DE$187,$E67+19,)</f>
        <v>0</v>
      </c>
      <c r="M67" s="31">
        <f>VLOOKUP($A67&amp;M$95,決統データ!$A$3:$DE$187,$E67+19,)</f>
        <v>0</v>
      </c>
      <c r="N67" s="31">
        <f>VLOOKUP($A67&amp;N$95,決統データ!$A$3:$DE$187,$E67+19,)</f>
        <v>0</v>
      </c>
      <c r="O67" s="31">
        <f>VLOOKUP($A67&amp;O$95,決統データ!$A$3:$DE$187,$E67+19,)</f>
        <v>0</v>
      </c>
      <c r="P67" s="31">
        <f>VLOOKUP($A67&amp;P$95,決統データ!$A$3:$DE$187,$E67+19,)</f>
        <v>0</v>
      </c>
      <c r="Q67" s="31">
        <f>VLOOKUP($A67&amp;Q$95,決統データ!$A$3:$DE$187,$E67+19,)</f>
        <v>0</v>
      </c>
      <c r="R67" s="128">
        <f t="shared" si="6"/>
        <v>0</v>
      </c>
    </row>
    <row r="68" spans="1:18" x14ac:dyDescent="0.2">
      <c r="A68" s="17" t="str">
        <f t="shared" si="8"/>
        <v>1223401</v>
      </c>
      <c r="B68" s="18" t="s">
        <v>875</v>
      </c>
      <c r="C68" s="19">
        <v>34</v>
      </c>
      <c r="D68" s="18" t="s">
        <v>217</v>
      </c>
      <c r="E68" s="14">
        <v>65</v>
      </c>
      <c r="F68" s="449"/>
      <c r="G68" s="453"/>
      <c r="H68" s="77"/>
      <c r="I68" s="466"/>
      <c r="J68" s="53" t="s">
        <v>431</v>
      </c>
      <c r="K68" s="31">
        <f>VLOOKUP($A68&amp;K$95,決統データ!$A$3:$DE$187,$E68+19,)</f>
        <v>0</v>
      </c>
      <c r="L68" s="31">
        <f>VLOOKUP($A68&amp;L$95,決統データ!$A$3:$DE$187,$E68+19,)</f>
        <v>0</v>
      </c>
      <c r="M68" s="31">
        <f>VLOOKUP($A68&amp;M$95,決統データ!$A$3:$DE$187,$E68+19,)</f>
        <v>0</v>
      </c>
      <c r="N68" s="31">
        <f>VLOOKUP($A68&amp;N$95,決統データ!$A$3:$DE$187,$E68+19,)</f>
        <v>0</v>
      </c>
      <c r="O68" s="31">
        <f>VLOOKUP($A68&amp;O$95,決統データ!$A$3:$DE$187,$E68+19,)</f>
        <v>0</v>
      </c>
      <c r="P68" s="31">
        <f>VLOOKUP($A68&amp;P$95,決統データ!$A$3:$DE$187,$E68+19,)</f>
        <v>0</v>
      </c>
      <c r="Q68" s="31">
        <f>VLOOKUP($A68&amp;Q$95,決統データ!$A$3:$DE$187,$E68+19,)</f>
        <v>0</v>
      </c>
      <c r="R68" s="128">
        <f t="shared" si="6"/>
        <v>0</v>
      </c>
    </row>
    <row r="69" spans="1:18" x14ac:dyDescent="0.2">
      <c r="A69" s="17" t="str">
        <f t="shared" si="8"/>
        <v>1223401</v>
      </c>
      <c r="B69" s="18" t="s">
        <v>875</v>
      </c>
      <c r="C69" s="19">
        <v>34</v>
      </c>
      <c r="D69" s="18" t="s">
        <v>217</v>
      </c>
      <c r="E69" s="14">
        <v>66</v>
      </c>
      <c r="F69" s="449"/>
      <c r="G69" s="348" t="s">
        <v>570</v>
      </c>
      <c r="H69" s="457"/>
      <c r="I69" s="457"/>
      <c r="J69" s="457"/>
      <c r="K69" s="31">
        <f>VLOOKUP($A69&amp;K$95,決統データ!$A$3:$DE$187,$E69+19,)</f>
        <v>0</v>
      </c>
      <c r="L69" s="31">
        <f>VLOOKUP($A69&amp;L$95,決統データ!$A$3:$DE$187,$E69+19,)</f>
        <v>0</v>
      </c>
      <c r="M69" s="31">
        <f>VLOOKUP($A69&amp;M$95,決統データ!$A$3:$DE$187,$E69+19,)</f>
        <v>0</v>
      </c>
      <c r="N69" s="31">
        <f>VLOOKUP($A69&amp;N$95,決統データ!$A$3:$DE$187,$E69+19,)</f>
        <v>0</v>
      </c>
      <c r="O69" s="31">
        <f>VLOOKUP($A69&amp;O$95,決統データ!$A$3:$DE$187,$E69+19,)</f>
        <v>0</v>
      </c>
      <c r="P69" s="31">
        <f>VLOOKUP($A69&amp;P$95,決統データ!$A$3:$DE$187,$E69+19,)</f>
        <v>0</v>
      </c>
      <c r="Q69" s="31">
        <f>VLOOKUP($A69&amp;Q$95,決統データ!$A$3:$DE$187,$E69+19,)</f>
        <v>0</v>
      </c>
      <c r="R69" s="128">
        <f t="shared" si="6"/>
        <v>0</v>
      </c>
    </row>
    <row r="70" spans="1:18" ht="14.25" customHeight="1" x14ac:dyDescent="0.2">
      <c r="A70" s="17" t="str">
        <f t="shared" si="8"/>
        <v>1223401</v>
      </c>
      <c r="B70" s="18" t="s">
        <v>875</v>
      </c>
      <c r="C70" s="19">
        <v>34</v>
      </c>
      <c r="D70" s="18" t="s">
        <v>217</v>
      </c>
      <c r="E70" s="14">
        <v>67</v>
      </c>
      <c r="F70" s="449"/>
      <c r="G70" s="145" t="s">
        <v>569</v>
      </c>
      <c r="H70" s="155"/>
      <c r="I70" s="155"/>
      <c r="J70" s="155"/>
      <c r="K70" s="31">
        <f>VLOOKUP($A70&amp;K$95,決統データ!$A$3:$DE$187,$E70+19,)</f>
        <v>0</v>
      </c>
      <c r="L70" s="31">
        <f>VLOOKUP($A70&amp;L$95,決統データ!$A$3:$DE$187,$E70+19,)</f>
        <v>0</v>
      </c>
      <c r="M70" s="31">
        <f>VLOOKUP($A70&amp;M$95,決統データ!$A$3:$DE$187,$E70+19,)</f>
        <v>0</v>
      </c>
      <c r="N70" s="31">
        <f>VLOOKUP($A70&amp;N$95,決統データ!$A$3:$DE$187,$E70+19,)</f>
        <v>0</v>
      </c>
      <c r="O70" s="31">
        <f>VLOOKUP($A70&amp;O$95,決統データ!$A$3:$DE$187,$E70+19,)</f>
        <v>0</v>
      </c>
      <c r="P70" s="31">
        <f>VLOOKUP($A70&amp;P$95,決統データ!$A$3:$DE$187,$E70+19,)</f>
        <v>0</v>
      </c>
      <c r="Q70" s="31">
        <f>VLOOKUP($A70&amp;Q$95,決統データ!$A$3:$DE$187,$E70+19,)</f>
        <v>0</v>
      </c>
      <c r="R70" s="128">
        <f t="shared" si="6"/>
        <v>0</v>
      </c>
    </row>
    <row r="71" spans="1:18" ht="14.25" customHeight="1" x14ac:dyDescent="0.2">
      <c r="A71" s="17" t="str">
        <f t="shared" si="8"/>
        <v>1223401</v>
      </c>
      <c r="B71" s="18" t="s">
        <v>875</v>
      </c>
      <c r="C71" s="19">
        <v>34</v>
      </c>
      <c r="D71" s="18" t="s">
        <v>217</v>
      </c>
      <c r="E71" s="14">
        <v>68</v>
      </c>
      <c r="F71" s="449"/>
      <c r="G71" s="454" t="s">
        <v>867</v>
      </c>
      <c r="H71" s="455"/>
      <c r="I71" s="455"/>
      <c r="J71" s="456"/>
      <c r="K71" s="31">
        <f>VLOOKUP($A71&amp;K$95,決統データ!$A$3:$DE$187,$E71+19,)</f>
        <v>0</v>
      </c>
      <c r="L71" s="31">
        <f>VLOOKUP($A71&amp;L$95,決統データ!$A$3:$DE$187,$E71+19,)</f>
        <v>0</v>
      </c>
      <c r="M71" s="31">
        <f>VLOOKUP($A71&amp;M$95,決統データ!$A$3:$DE$187,$E71+19,)</f>
        <v>0</v>
      </c>
      <c r="N71" s="31">
        <f>VLOOKUP($A71&amp;N$95,決統データ!$A$3:$DE$187,$E71+19,)</f>
        <v>0</v>
      </c>
      <c r="O71" s="31">
        <f>VLOOKUP($A71&amp;O$95,決統データ!$A$3:$DE$187,$E71+19,)</f>
        <v>0</v>
      </c>
      <c r="P71" s="31">
        <f>VLOOKUP($A71&amp;P$95,決統データ!$A$3:$DE$187,$E71+19,)</f>
        <v>0</v>
      </c>
      <c r="Q71" s="31">
        <f>VLOOKUP($A71&amp;Q$95,決統データ!$A$3:$DE$187,$E71+19,)</f>
        <v>0</v>
      </c>
      <c r="R71" s="128">
        <f t="shared" si="6"/>
        <v>0</v>
      </c>
    </row>
    <row r="72" spans="1:18" ht="14.25" customHeight="1" x14ac:dyDescent="0.2">
      <c r="A72" s="17" t="str">
        <f t="shared" si="8"/>
        <v>1223401</v>
      </c>
      <c r="B72" s="18" t="s">
        <v>875</v>
      </c>
      <c r="C72" s="19">
        <v>34</v>
      </c>
      <c r="D72" s="18" t="s">
        <v>217</v>
      </c>
      <c r="E72" s="14">
        <v>69</v>
      </c>
      <c r="F72" s="449"/>
      <c r="G72" s="454" t="s">
        <v>867</v>
      </c>
      <c r="H72" s="455"/>
      <c r="I72" s="455"/>
      <c r="J72" s="456"/>
      <c r="K72" s="31">
        <f>VLOOKUP($A72&amp;K$95,決統データ!$A$3:$DE$187,$E72+19,)</f>
        <v>0</v>
      </c>
      <c r="L72" s="31">
        <f>VLOOKUP($A72&amp;L$95,決統データ!$A$3:$DE$187,$E72+19,)</f>
        <v>0</v>
      </c>
      <c r="M72" s="31">
        <f>VLOOKUP($A72&amp;M$95,決統データ!$A$3:$DE$187,$E72+19,)</f>
        <v>0</v>
      </c>
      <c r="N72" s="31">
        <f>VLOOKUP($A72&amp;N$95,決統データ!$A$3:$DE$187,$E72+19,)</f>
        <v>0</v>
      </c>
      <c r="O72" s="31">
        <f>VLOOKUP($A72&amp;O$95,決統データ!$A$3:$DE$187,$E72+19,)</f>
        <v>0</v>
      </c>
      <c r="P72" s="31">
        <f>VLOOKUP($A72&amp;P$95,決統データ!$A$3:$DE$187,$E72+19,)</f>
        <v>0</v>
      </c>
      <c r="Q72" s="31">
        <f>VLOOKUP($A72&amp;Q$95,決統データ!$A$3:$DE$187,$E72+19,)</f>
        <v>0</v>
      </c>
      <c r="R72" s="128">
        <f t="shared" si="6"/>
        <v>0</v>
      </c>
    </row>
    <row r="73" spans="1:18" ht="14.25" customHeight="1" x14ac:dyDescent="0.2">
      <c r="A73" s="17" t="str">
        <f t="shared" si="8"/>
        <v>1223401</v>
      </c>
      <c r="B73" s="18" t="s">
        <v>35</v>
      </c>
      <c r="C73" s="19">
        <v>34</v>
      </c>
      <c r="D73" s="18" t="s">
        <v>412</v>
      </c>
      <c r="E73" s="14">
        <v>70</v>
      </c>
      <c r="F73" s="449"/>
      <c r="G73" s="451" t="s">
        <v>866</v>
      </c>
      <c r="H73" s="460" t="s">
        <v>869</v>
      </c>
      <c r="I73" s="461"/>
      <c r="J73" s="462"/>
      <c r="K73" s="31">
        <f>VLOOKUP($A73&amp;K$95,決統データ!$A$3:$DE$187,$E73+19,)</f>
        <v>0</v>
      </c>
      <c r="L73" s="31">
        <f>VLOOKUP($A73&amp;L$95,決統データ!$A$3:$DE$187,$E73+19,)</f>
        <v>0</v>
      </c>
      <c r="M73" s="31">
        <f>VLOOKUP($A73&amp;M$95,決統データ!$A$3:$DE$187,$E73+19,)</f>
        <v>0</v>
      </c>
      <c r="N73" s="31">
        <f>VLOOKUP($A73&amp;N$95,決統データ!$A$3:$DE$187,$E73+19,)</f>
        <v>0</v>
      </c>
      <c r="O73" s="31">
        <f>VLOOKUP($A73&amp;O$95,決統データ!$A$3:$DE$187,$E73+19,)</f>
        <v>0</v>
      </c>
      <c r="P73" s="31">
        <f>VLOOKUP($A73&amp;P$95,決統データ!$A$3:$DE$187,$E73+19,)</f>
        <v>0</v>
      </c>
      <c r="Q73" s="31">
        <f>VLOOKUP($A73&amp;Q$95,決統データ!$A$3:$DE$187,$E73+19,)</f>
        <v>0</v>
      </c>
      <c r="R73" s="128">
        <f t="shared" si="6"/>
        <v>0</v>
      </c>
    </row>
    <row r="74" spans="1:18" ht="14.25" customHeight="1" x14ac:dyDescent="0.2">
      <c r="A74" s="17" t="str">
        <f t="shared" si="8"/>
        <v>1223402</v>
      </c>
      <c r="B74" s="18" t="s">
        <v>35</v>
      </c>
      <c r="C74" s="19">
        <v>34</v>
      </c>
      <c r="D74" s="18" t="s">
        <v>418</v>
      </c>
      <c r="E74" s="14">
        <v>1</v>
      </c>
      <c r="F74" s="449"/>
      <c r="G74" s="452"/>
      <c r="H74" s="402" t="s">
        <v>568</v>
      </c>
      <c r="I74" s="463" t="s">
        <v>870</v>
      </c>
      <c r="J74" s="464"/>
      <c r="K74" s="31">
        <f>VLOOKUP($A74&amp;K$95,決統データ!$A$3:$DE$187,$E74+19,)</f>
        <v>0</v>
      </c>
      <c r="L74" s="31">
        <f>VLOOKUP($A74&amp;L$95,決統データ!$A$3:$DE$187,$E74+19,)</f>
        <v>0</v>
      </c>
      <c r="M74" s="31">
        <f>VLOOKUP($A74&amp;M$95,決統データ!$A$3:$DE$187,$E74+19,)</f>
        <v>0</v>
      </c>
      <c r="N74" s="31">
        <f>VLOOKUP($A74&amp;N$95,決統データ!$A$3:$DE$187,$E74+19,)</f>
        <v>0</v>
      </c>
      <c r="O74" s="31">
        <f>VLOOKUP($A74&amp;O$95,決統データ!$A$3:$DE$187,$E74+19,)</f>
        <v>0</v>
      </c>
      <c r="P74" s="31">
        <f>VLOOKUP($A74&amp;P$95,決統データ!$A$3:$DE$187,$E74+19,)</f>
        <v>0</v>
      </c>
      <c r="Q74" s="31">
        <f>VLOOKUP($A74&amp;Q$95,決統データ!$A$3:$DE$187,$E74+19,)</f>
        <v>0</v>
      </c>
      <c r="R74" s="128">
        <f t="shared" si="6"/>
        <v>0</v>
      </c>
    </row>
    <row r="75" spans="1:18" x14ac:dyDescent="0.2">
      <c r="A75" s="17" t="str">
        <f t="shared" si="8"/>
        <v>1223402</v>
      </c>
      <c r="B75" s="18" t="s">
        <v>35</v>
      </c>
      <c r="C75" s="19">
        <v>34</v>
      </c>
      <c r="D75" s="18" t="s">
        <v>418</v>
      </c>
      <c r="E75" s="14">
        <v>2</v>
      </c>
      <c r="F75" s="449"/>
      <c r="G75" s="452"/>
      <c r="H75" s="402"/>
      <c r="I75" s="49" t="s">
        <v>567</v>
      </c>
      <c r="J75" s="53"/>
      <c r="K75" s="31">
        <f>VLOOKUP($A75&amp;K$95,決統データ!$A$3:$DE$187,$E75+19,)</f>
        <v>0</v>
      </c>
      <c r="L75" s="31">
        <f>VLOOKUP($A75&amp;L$95,決統データ!$A$3:$DE$187,$E75+19,)</f>
        <v>0</v>
      </c>
      <c r="M75" s="31">
        <f>VLOOKUP($A75&amp;M$95,決統データ!$A$3:$DE$187,$E75+19,)</f>
        <v>0</v>
      </c>
      <c r="N75" s="31">
        <f>VLOOKUP($A75&amp;N$95,決統データ!$A$3:$DE$187,$E75+19,)</f>
        <v>0</v>
      </c>
      <c r="O75" s="31">
        <f>VLOOKUP($A75&amp;O$95,決統データ!$A$3:$DE$187,$E75+19,)</f>
        <v>0</v>
      </c>
      <c r="P75" s="31">
        <f>VLOOKUP($A75&amp;P$95,決統データ!$A$3:$DE$187,$E75+19,)</f>
        <v>0</v>
      </c>
      <c r="Q75" s="31">
        <f>VLOOKUP($A75&amp;Q$95,決統データ!$A$3:$DE$187,$E75+19,)</f>
        <v>0</v>
      </c>
      <c r="R75" s="128">
        <f t="shared" si="6"/>
        <v>0</v>
      </c>
    </row>
    <row r="76" spans="1:18" ht="14.25" customHeight="1" x14ac:dyDescent="0.2">
      <c r="A76" s="17" t="str">
        <f t="shared" si="8"/>
        <v>1223402</v>
      </c>
      <c r="B76" s="18" t="s">
        <v>35</v>
      </c>
      <c r="C76" s="19">
        <v>34</v>
      </c>
      <c r="D76" s="18" t="s">
        <v>418</v>
      </c>
      <c r="E76" s="14">
        <v>3</v>
      </c>
      <c r="F76" s="449"/>
      <c r="G76" s="452"/>
      <c r="H76" s="402"/>
      <c r="I76" s="49" t="s">
        <v>566</v>
      </c>
      <c r="J76" s="53"/>
      <c r="K76" s="31">
        <f>VLOOKUP($A76&amp;K$95,決統データ!$A$3:$DE$187,$E76+19,)</f>
        <v>0</v>
      </c>
      <c r="L76" s="31">
        <f>VLOOKUP($A76&amp;L$95,決統データ!$A$3:$DE$187,$E76+19,)</f>
        <v>0</v>
      </c>
      <c r="M76" s="31">
        <f>VLOOKUP($A76&amp;M$95,決統データ!$A$3:$DE$187,$E76+19,)</f>
        <v>0</v>
      </c>
      <c r="N76" s="31">
        <f>VLOOKUP($A76&amp;N$95,決統データ!$A$3:$DE$187,$E76+19,)</f>
        <v>0</v>
      </c>
      <c r="O76" s="31">
        <f>VLOOKUP($A76&amp;O$95,決統データ!$A$3:$DE$187,$E76+19,)</f>
        <v>0</v>
      </c>
      <c r="P76" s="31">
        <f>VLOOKUP($A76&amp;P$95,決統データ!$A$3:$DE$187,$E76+19,)</f>
        <v>0</v>
      </c>
      <c r="Q76" s="31">
        <f>VLOOKUP($A76&amp;Q$95,決統データ!$A$3:$DE$187,$E76+19,)</f>
        <v>0</v>
      </c>
      <c r="R76" s="128">
        <f t="shared" si="6"/>
        <v>0</v>
      </c>
    </row>
    <row r="77" spans="1:18" x14ac:dyDescent="0.2">
      <c r="A77" s="17" t="str">
        <f t="shared" si="8"/>
        <v>1223402</v>
      </c>
      <c r="B77" s="18" t="s">
        <v>35</v>
      </c>
      <c r="C77" s="19">
        <v>34</v>
      </c>
      <c r="D77" s="18" t="s">
        <v>418</v>
      </c>
      <c r="E77" s="14">
        <v>4</v>
      </c>
      <c r="F77" s="449"/>
      <c r="G77" s="452"/>
      <c r="H77" s="402"/>
      <c r="I77" s="49" t="s">
        <v>565</v>
      </c>
      <c r="J77" s="53"/>
      <c r="K77" s="31">
        <f>VLOOKUP($A77&amp;K$95,決統データ!$A$3:$DE$187,$E77+19,)</f>
        <v>0</v>
      </c>
      <c r="L77" s="31">
        <f>VLOOKUP($A77&amp;L$95,決統データ!$A$3:$DE$187,$E77+19,)</f>
        <v>0</v>
      </c>
      <c r="M77" s="31">
        <f>VLOOKUP($A77&amp;M$95,決統データ!$A$3:$DE$187,$E77+19,)</f>
        <v>0</v>
      </c>
      <c r="N77" s="31">
        <f>VLOOKUP($A77&amp;N$95,決統データ!$A$3:$DE$187,$E77+19,)</f>
        <v>0</v>
      </c>
      <c r="O77" s="31">
        <f>VLOOKUP($A77&amp;O$95,決統データ!$A$3:$DE$187,$E77+19,)</f>
        <v>0</v>
      </c>
      <c r="P77" s="31">
        <f>VLOOKUP($A77&amp;P$95,決統データ!$A$3:$DE$187,$E77+19,)</f>
        <v>0</v>
      </c>
      <c r="Q77" s="31">
        <f>VLOOKUP($A77&amp;Q$95,決統データ!$A$3:$DE$187,$E77+19,)</f>
        <v>0</v>
      </c>
      <c r="R77" s="128">
        <f t="shared" si="6"/>
        <v>0</v>
      </c>
    </row>
    <row r="78" spans="1:18" ht="14.25" customHeight="1" x14ac:dyDescent="0.2">
      <c r="A78" s="17"/>
      <c r="B78" s="18"/>
      <c r="C78" s="19"/>
      <c r="D78" s="18"/>
      <c r="F78" s="449"/>
      <c r="G78" s="452"/>
      <c r="H78" s="402"/>
      <c r="I78" s="440" t="s">
        <v>564</v>
      </c>
      <c r="J78" s="53" t="s">
        <v>563</v>
      </c>
      <c r="K78" s="140"/>
      <c r="L78" s="140"/>
      <c r="M78" s="141"/>
      <c r="N78" s="141"/>
      <c r="O78" s="141"/>
      <c r="P78" s="141"/>
      <c r="Q78" s="141"/>
      <c r="R78" s="128">
        <f t="shared" si="6"/>
        <v>0</v>
      </c>
    </row>
    <row r="79" spans="1:18" ht="14.25" customHeight="1" x14ac:dyDescent="0.2">
      <c r="A79" s="17"/>
      <c r="B79" s="18"/>
      <c r="C79" s="19"/>
      <c r="D79" s="18"/>
      <c r="F79" s="449"/>
      <c r="G79" s="452"/>
      <c r="H79" s="402"/>
      <c r="I79" s="440"/>
      <c r="J79" s="53" t="s">
        <v>562</v>
      </c>
      <c r="K79" s="140"/>
      <c r="L79" s="140"/>
      <c r="M79" s="141"/>
      <c r="N79" s="141"/>
      <c r="O79" s="141"/>
      <c r="P79" s="141"/>
      <c r="Q79" s="141"/>
      <c r="R79" s="128">
        <f t="shared" si="6"/>
        <v>0</v>
      </c>
    </row>
    <row r="80" spans="1:18" x14ac:dyDescent="0.2">
      <c r="A80" s="17"/>
      <c r="B80" s="18"/>
      <c r="C80" s="19"/>
      <c r="D80" s="18"/>
      <c r="F80" s="449"/>
      <c r="G80" s="452"/>
      <c r="H80" s="402"/>
      <c r="I80" s="440"/>
      <c r="J80" s="53" t="s">
        <v>561</v>
      </c>
      <c r="K80" s="140"/>
      <c r="L80" s="140"/>
      <c r="M80" s="141"/>
      <c r="N80" s="141"/>
      <c r="O80" s="141"/>
      <c r="P80" s="141"/>
      <c r="Q80" s="141"/>
      <c r="R80" s="128">
        <f t="shared" si="6"/>
        <v>0</v>
      </c>
    </row>
    <row r="81" spans="1:18" x14ac:dyDescent="0.2">
      <c r="A81" s="17" t="str">
        <f>+B81&amp;C81&amp;D81</f>
        <v>1223402</v>
      </c>
      <c r="B81" s="18" t="s">
        <v>35</v>
      </c>
      <c r="C81" s="19">
        <v>34</v>
      </c>
      <c r="D81" s="18" t="s">
        <v>418</v>
      </c>
      <c r="E81" s="14">
        <v>7</v>
      </c>
      <c r="F81" s="449"/>
      <c r="G81" s="452"/>
      <c r="H81" s="241" t="s">
        <v>560</v>
      </c>
      <c r="I81" s="241"/>
      <c r="J81" s="54" t="s">
        <v>559</v>
      </c>
      <c r="K81" s="31">
        <f>VLOOKUP($A81&amp;K$95,決統データ!$A$3:$DE$187,$E81+19,)</f>
        <v>0</v>
      </c>
      <c r="L81" s="31">
        <f>VLOOKUP($A81&amp;L$95,決統データ!$A$3:$DE$187,$E81+19,)</f>
        <v>0</v>
      </c>
      <c r="M81" s="31">
        <f>VLOOKUP($A81&amp;M$95,決統データ!$A$3:$DE$187,$E81+19,)</f>
        <v>0</v>
      </c>
      <c r="N81" s="31">
        <f>VLOOKUP($A81&amp;N$95,決統データ!$A$3:$DE$187,$E81+19,)</f>
        <v>0</v>
      </c>
      <c r="O81" s="31">
        <f>VLOOKUP($A81&amp;O$95,決統データ!$A$3:$DE$187,$E81+19,)</f>
        <v>0</v>
      </c>
      <c r="P81" s="31">
        <f>VLOOKUP($A81&amp;P$95,決統データ!$A$3:$DE$187,$E81+19,)</f>
        <v>0</v>
      </c>
      <c r="Q81" s="31">
        <f>VLOOKUP($A81&amp;Q$95,決統データ!$A$3:$DE$187,$E81+19,)</f>
        <v>0</v>
      </c>
      <c r="R81" s="128">
        <f t="shared" si="6"/>
        <v>0</v>
      </c>
    </row>
    <row r="82" spans="1:18" x14ac:dyDescent="0.2">
      <c r="A82" s="17" t="str">
        <f>+B82&amp;C82&amp;D82</f>
        <v>1223402</v>
      </c>
      <c r="B82" s="18" t="s">
        <v>35</v>
      </c>
      <c r="C82" s="19">
        <v>34</v>
      </c>
      <c r="D82" s="18" t="s">
        <v>418</v>
      </c>
      <c r="E82" s="14">
        <v>8</v>
      </c>
      <c r="F82" s="449"/>
      <c r="G82" s="452"/>
      <c r="H82" s="241"/>
      <c r="I82" s="241"/>
      <c r="J82" s="54" t="s">
        <v>558</v>
      </c>
      <c r="K82" s="31">
        <f>VLOOKUP($A82&amp;K$95,決統データ!$A$3:$DE$187,$E82+19,)</f>
        <v>0</v>
      </c>
      <c r="L82" s="31">
        <f>VLOOKUP($A82&amp;L$95,決統データ!$A$3:$DE$187,$E82+19,)</f>
        <v>0</v>
      </c>
      <c r="M82" s="31">
        <f>VLOOKUP($A82&amp;M$95,決統データ!$A$3:$DE$187,$E82+19,)</f>
        <v>0</v>
      </c>
      <c r="N82" s="31">
        <f>VLOOKUP($A82&amp;N$95,決統データ!$A$3:$DE$187,$E82+19,)</f>
        <v>0</v>
      </c>
      <c r="O82" s="31">
        <f>VLOOKUP($A82&amp;O$95,決統データ!$A$3:$DE$187,$E82+19,)</f>
        <v>0</v>
      </c>
      <c r="P82" s="31">
        <f>VLOOKUP($A82&amp;P$95,決統データ!$A$3:$DE$187,$E82+19,)</f>
        <v>0</v>
      </c>
      <c r="Q82" s="31">
        <f>VLOOKUP($A82&amp;Q$95,決統データ!$A$3:$DE$187,$E82+19,)</f>
        <v>0</v>
      </c>
      <c r="R82" s="128">
        <f t="shared" si="6"/>
        <v>0</v>
      </c>
    </row>
    <row r="83" spans="1:18" x14ac:dyDescent="0.2">
      <c r="A83" s="17" t="str">
        <f>+B83&amp;C83&amp;D83</f>
        <v>1223402</v>
      </c>
      <c r="B83" s="18" t="s">
        <v>35</v>
      </c>
      <c r="C83" s="19">
        <v>34</v>
      </c>
      <c r="D83" s="18" t="s">
        <v>418</v>
      </c>
      <c r="E83" s="14">
        <v>9</v>
      </c>
      <c r="F83" s="449"/>
      <c r="G83" s="452"/>
      <c r="H83" s="241"/>
      <c r="I83" s="241"/>
      <c r="J83" s="54" t="s">
        <v>557</v>
      </c>
      <c r="K83" s="31">
        <f>VLOOKUP($A83&amp;K$95,決統データ!$A$3:$DE$187,$E83+19,)</f>
        <v>0</v>
      </c>
      <c r="L83" s="31">
        <f>VLOOKUP($A83&amp;L$95,決統データ!$A$3:$DE$187,$E83+19,)</f>
        <v>0</v>
      </c>
      <c r="M83" s="31">
        <f>VLOOKUP($A83&amp;M$95,決統データ!$A$3:$DE$187,$E83+19,)</f>
        <v>0</v>
      </c>
      <c r="N83" s="31">
        <f>VLOOKUP($A83&amp;N$95,決統データ!$A$3:$DE$187,$E83+19,)</f>
        <v>0</v>
      </c>
      <c r="O83" s="31">
        <f>VLOOKUP($A83&amp;O$95,決統データ!$A$3:$DE$187,$E83+19,)</f>
        <v>0</v>
      </c>
      <c r="P83" s="31">
        <f>VLOOKUP($A83&amp;P$95,決統データ!$A$3:$DE$187,$E83+19,)</f>
        <v>0</v>
      </c>
      <c r="Q83" s="31">
        <f>VLOOKUP($A83&amp;Q$95,決統データ!$A$3:$DE$187,$E83+19,)</f>
        <v>0</v>
      </c>
      <c r="R83" s="128">
        <f t="shared" si="6"/>
        <v>0</v>
      </c>
    </row>
    <row r="84" spans="1:18" x14ac:dyDescent="0.2">
      <c r="A84" s="17" t="str">
        <f>+B84&amp;C84&amp;D84</f>
        <v>1223402</v>
      </c>
      <c r="B84" s="18" t="s">
        <v>875</v>
      </c>
      <c r="C84" s="19">
        <v>34</v>
      </c>
      <c r="D84" s="18" t="s">
        <v>219</v>
      </c>
      <c r="E84" s="14">
        <v>10</v>
      </c>
      <c r="F84" s="449"/>
      <c r="G84" s="452"/>
      <c r="H84" s="241"/>
      <c r="I84" s="241"/>
      <c r="J84" s="214" t="s">
        <v>871</v>
      </c>
      <c r="K84" s="31">
        <f>VLOOKUP($A84&amp;K$95,決統データ!$A$3:$DE$187,$E84+19,)</f>
        <v>0</v>
      </c>
      <c r="L84" s="31">
        <f>VLOOKUP($A84&amp;L$95,決統データ!$A$3:$DE$187,$E84+19,)</f>
        <v>0</v>
      </c>
      <c r="M84" s="31">
        <f>VLOOKUP($A84&amp;M$95,決統データ!$A$3:$DE$187,$E84+19,)</f>
        <v>0</v>
      </c>
      <c r="N84" s="31">
        <f>VLOOKUP($A84&amp;N$95,決統データ!$A$3:$DE$187,$E84+19,)</f>
        <v>0</v>
      </c>
      <c r="O84" s="31">
        <f>VLOOKUP($A84&amp;O$95,決統データ!$A$3:$DE$187,$E84+19,)</f>
        <v>0</v>
      </c>
      <c r="P84" s="31">
        <f>VLOOKUP($A84&amp;P$95,決統データ!$A$3:$DE$187,$E84+19,)</f>
        <v>0</v>
      </c>
      <c r="Q84" s="31">
        <f>VLOOKUP($A84&amp;Q$95,決統データ!$A$3:$DE$187,$E84+19,)</f>
        <v>0</v>
      </c>
      <c r="R84" s="128">
        <f t="shared" si="6"/>
        <v>0</v>
      </c>
    </row>
    <row r="85" spans="1:18" x14ac:dyDescent="0.2">
      <c r="A85" s="17" t="str">
        <f>+B85&amp;C85&amp;D85</f>
        <v>1223402</v>
      </c>
      <c r="B85" s="18" t="s">
        <v>875</v>
      </c>
      <c r="C85" s="19">
        <v>34</v>
      </c>
      <c r="D85" s="18" t="s">
        <v>219</v>
      </c>
      <c r="E85" s="14">
        <v>11</v>
      </c>
      <c r="F85" s="450"/>
      <c r="G85" s="453"/>
      <c r="H85" s="241"/>
      <c r="I85" s="241"/>
      <c r="J85" s="214" t="s">
        <v>872</v>
      </c>
      <c r="K85" s="31">
        <f>VLOOKUP($A85&amp;K$95,決統データ!$A$3:$DE$187,$E85+19,)</f>
        <v>0</v>
      </c>
      <c r="L85" s="31">
        <f>VLOOKUP($A85&amp;L$95,決統データ!$A$3:$DE$187,$E85+19,)</f>
        <v>0</v>
      </c>
      <c r="M85" s="31">
        <f>VLOOKUP($A85&amp;M$95,決統データ!$A$3:$DE$187,$E85+19,)</f>
        <v>0</v>
      </c>
      <c r="N85" s="31">
        <f>VLOOKUP($A85&amp;N$95,決統データ!$A$3:$DE$187,$E85+19,)</f>
        <v>0</v>
      </c>
      <c r="O85" s="31">
        <f>VLOOKUP($A85&amp;O$95,決統データ!$A$3:$DE$187,$E85+19,)</f>
        <v>0</v>
      </c>
      <c r="P85" s="31">
        <f>VLOOKUP($A85&amp;P$95,決統データ!$A$3:$DE$187,$E85+19,)</f>
        <v>0</v>
      </c>
      <c r="Q85" s="31">
        <f>VLOOKUP($A85&amp;Q$95,決統データ!$A$3:$DE$187,$E85+19,)</f>
        <v>0</v>
      </c>
      <c r="R85" s="128">
        <f t="shared" si="6"/>
        <v>0</v>
      </c>
    </row>
    <row r="86" spans="1:18" x14ac:dyDescent="0.2">
      <c r="A86" s="17" t="str">
        <f t="shared" ref="A86:A92" si="9">+B86&amp;C86&amp;D86</f>
        <v>1223402</v>
      </c>
      <c r="B86" s="18" t="s">
        <v>875</v>
      </c>
      <c r="C86" s="19">
        <v>34</v>
      </c>
      <c r="D86" s="18" t="s">
        <v>219</v>
      </c>
      <c r="E86" s="14">
        <v>12</v>
      </c>
      <c r="F86" s="282" t="s">
        <v>369</v>
      </c>
      <c r="G86" s="49" t="s">
        <v>556</v>
      </c>
      <c r="H86" s="49"/>
      <c r="I86" s="53"/>
      <c r="J86" s="130"/>
      <c r="K86" s="31">
        <f>VLOOKUP($A86&amp;K$95,決統データ!$A$3:$DE$187,$E86+19,)</f>
        <v>0</v>
      </c>
      <c r="L86" s="31">
        <f>VLOOKUP($A86&amp;L$95,決統データ!$A$3:$DE$187,$E86+19,)</f>
        <v>0</v>
      </c>
      <c r="M86" s="31">
        <f>VLOOKUP($A86&amp;M$95,決統データ!$A$3:$DE$187,$E86+19,)</f>
        <v>0</v>
      </c>
      <c r="N86" s="31">
        <f>VLOOKUP($A86&amp;N$95,決統データ!$A$3:$DE$187,$E86+19,)</f>
        <v>0</v>
      </c>
      <c r="O86" s="31">
        <f>VLOOKUP($A86&amp;O$95,決統データ!$A$3:$DE$187,$E86+19,)</f>
        <v>0</v>
      </c>
      <c r="P86" s="31">
        <f>VLOOKUP($A86&amp;P$95,決統データ!$A$3:$DE$187,$E86+19,)</f>
        <v>0</v>
      </c>
      <c r="Q86" s="31">
        <f>VLOOKUP($A86&amp;Q$95,決統データ!$A$3:$DE$187,$E86+19,)</f>
        <v>0</v>
      </c>
      <c r="R86" s="128">
        <f t="shared" si="6"/>
        <v>0</v>
      </c>
    </row>
    <row r="87" spans="1:18" x14ac:dyDescent="0.2">
      <c r="A87" s="17" t="str">
        <f t="shared" si="9"/>
        <v>1223402</v>
      </c>
      <c r="B87" s="18" t="s">
        <v>875</v>
      </c>
      <c r="C87" s="19">
        <v>34</v>
      </c>
      <c r="D87" s="18" t="s">
        <v>219</v>
      </c>
      <c r="E87" s="14">
        <v>13</v>
      </c>
      <c r="F87" s="282"/>
      <c r="G87" s="49" t="s">
        <v>555</v>
      </c>
      <c r="H87" s="49"/>
      <c r="I87" s="53"/>
      <c r="J87" s="130"/>
      <c r="K87" s="31">
        <f>VLOOKUP($A87&amp;K$95,決統データ!$A$3:$DE$187,$E87+19,)</f>
        <v>0</v>
      </c>
      <c r="L87" s="31">
        <f>VLOOKUP($A87&amp;L$95,決統データ!$A$3:$DE$187,$E87+19,)</f>
        <v>0</v>
      </c>
      <c r="M87" s="31">
        <f>VLOOKUP($A87&amp;M$95,決統データ!$A$3:$DE$187,$E87+19,)</f>
        <v>0</v>
      </c>
      <c r="N87" s="31">
        <f>VLOOKUP($A87&amp;N$95,決統データ!$A$3:$DE$187,$E87+19,)</f>
        <v>0</v>
      </c>
      <c r="O87" s="31">
        <f>VLOOKUP($A87&amp;O$95,決統データ!$A$3:$DE$187,$E87+19,)</f>
        <v>0</v>
      </c>
      <c r="P87" s="31">
        <f>VLOOKUP($A87&amp;P$95,決統データ!$A$3:$DE$187,$E87+19,)</f>
        <v>0</v>
      </c>
      <c r="Q87" s="31">
        <f>VLOOKUP($A87&amp;Q$95,決統データ!$A$3:$DE$187,$E87+19,)</f>
        <v>0</v>
      </c>
      <c r="R87" s="128">
        <f t="shared" si="6"/>
        <v>0</v>
      </c>
    </row>
    <row r="88" spans="1:18" x14ac:dyDescent="0.2">
      <c r="A88" s="17" t="str">
        <f t="shared" si="9"/>
        <v>1223402</v>
      </c>
      <c r="B88" s="18" t="s">
        <v>875</v>
      </c>
      <c r="C88" s="19">
        <v>34</v>
      </c>
      <c r="D88" s="18" t="s">
        <v>219</v>
      </c>
      <c r="E88" s="14">
        <v>14</v>
      </c>
      <c r="F88" s="282"/>
      <c r="G88" s="49" t="s">
        <v>554</v>
      </c>
      <c r="H88" s="49"/>
      <c r="I88" s="53"/>
      <c r="J88" s="130"/>
      <c r="K88" s="31">
        <f>VLOOKUP($A88&amp;K$95,決統データ!$A$3:$DE$187,$E88+19,)</f>
        <v>0</v>
      </c>
      <c r="L88" s="31">
        <f>VLOOKUP($A88&amp;L$95,決統データ!$A$3:$DE$187,$E88+19,)</f>
        <v>0</v>
      </c>
      <c r="M88" s="31">
        <f>VLOOKUP($A88&amp;M$95,決統データ!$A$3:$DE$187,$E88+19,)</f>
        <v>0</v>
      </c>
      <c r="N88" s="31">
        <f>VLOOKUP($A88&amp;N$95,決統データ!$A$3:$DE$187,$E88+19,)</f>
        <v>0</v>
      </c>
      <c r="O88" s="31">
        <f>VLOOKUP($A88&amp;O$95,決統データ!$A$3:$DE$187,$E88+19,)</f>
        <v>0</v>
      </c>
      <c r="P88" s="31">
        <f>VLOOKUP($A88&amp;P$95,決統データ!$A$3:$DE$187,$E88+19,)</f>
        <v>0</v>
      </c>
      <c r="Q88" s="31">
        <f>VLOOKUP($A88&amp;Q$95,決統データ!$A$3:$DE$187,$E88+19,)</f>
        <v>0</v>
      </c>
      <c r="R88" s="128">
        <f t="shared" si="6"/>
        <v>0</v>
      </c>
    </row>
    <row r="89" spans="1:18" x14ac:dyDescent="0.2">
      <c r="A89" s="17" t="str">
        <f t="shared" si="9"/>
        <v>1223402</v>
      </c>
      <c r="B89" s="18" t="s">
        <v>875</v>
      </c>
      <c r="C89" s="19">
        <v>34</v>
      </c>
      <c r="D89" s="18" t="s">
        <v>219</v>
      </c>
      <c r="E89" s="14">
        <v>15</v>
      </c>
      <c r="F89" s="282"/>
      <c r="G89" s="49" t="s">
        <v>553</v>
      </c>
      <c r="H89" s="49"/>
      <c r="I89" s="53"/>
      <c r="J89" s="130"/>
      <c r="K89" s="31">
        <f>VLOOKUP($A89&amp;K$95,決統データ!$A$3:$DE$187,$E89+19,)</f>
        <v>0</v>
      </c>
      <c r="L89" s="31">
        <f>VLOOKUP($A89&amp;L$95,決統データ!$A$3:$DE$187,$E89+19,)</f>
        <v>0</v>
      </c>
      <c r="M89" s="31">
        <f>VLOOKUP($A89&amp;M$95,決統データ!$A$3:$DE$187,$E89+19,)</f>
        <v>0</v>
      </c>
      <c r="N89" s="31">
        <f>VLOOKUP($A89&amp;N$95,決統データ!$A$3:$DE$187,$E89+19,)</f>
        <v>0</v>
      </c>
      <c r="O89" s="31">
        <f>VLOOKUP($A89&amp;O$95,決統データ!$A$3:$DE$187,$E89+19,)</f>
        <v>0</v>
      </c>
      <c r="P89" s="31">
        <f>VLOOKUP($A89&amp;P$95,決統データ!$A$3:$DE$187,$E89+19,)</f>
        <v>0</v>
      </c>
      <c r="Q89" s="31">
        <f>VLOOKUP($A89&amp;Q$95,決統データ!$A$3:$DE$187,$E89+19,)</f>
        <v>0</v>
      </c>
      <c r="R89" s="128">
        <f t="shared" si="6"/>
        <v>0</v>
      </c>
    </row>
    <row r="90" spans="1:18" x14ac:dyDescent="0.2">
      <c r="A90" s="17" t="str">
        <f t="shared" si="9"/>
        <v>1223402</v>
      </c>
      <c r="B90" s="18" t="s">
        <v>875</v>
      </c>
      <c r="C90" s="19">
        <v>34</v>
      </c>
      <c r="D90" s="18" t="s">
        <v>219</v>
      </c>
      <c r="E90" s="14">
        <v>16</v>
      </c>
      <c r="F90" s="282"/>
      <c r="G90" s="49" t="s">
        <v>552</v>
      </c>
      <c r="H90" s="49"/>
      <c r="I90" s="53"/>
      <c r="J90" s="130"/>
      <c r="K90" s="31">
        <f>VLOOKUP($A90&amp;K$95,決統データ!$A$3:$DE$187,$E90+19,)</f>
        <v>0</v>
      </c>
      <c r="L90" s="31">
        <f>VLOOKUP($A90&amp;L$95,決統データ!$A$3:$DE$187,$E90+19,)</f>
        <v>0</v>
      </c>
      <c r="M90" s="31">
        <f>VLOOKUP($A90&amp;M$95,決統データ!$A$3:$DE$187,$E90+19,)</f>
        <v>0</v>
      </c>
      <c r="N90" s="31">
        <f>VLOOKUP($A90&amp;N$95,決統データ!$A$3:$DE$187,$E90+19,)</f>
        <v>0</v>
      </c>
      <c r="O90" s="31">
        <f>VLOOKUP($A90&amp;O$95,決統データ!$A$3:$DE$187,$E90+19,)</f>
        <v>0</v>
      </c>
      <c r="P90" s="31">
        <f>VLOOKUP($A90&amp;P$95,決統データ!$A$3:$DE$187,$E90+19,)</f>
        <v>0</v>
      </c>
      <c r="Q90" s="31">
        <f>VLOOKUP($A90&amp;Q$95,決統データ!$A$3:$DE$187,$E90+19,)</f>
        <v>0</v>
      </c>
      <c r="R90" s="128">
        <f t="shared" si="6"/>
        <v>0</v>
      </c>
    </row>
    <row r="91" spans="1:18" x14ac:dyDescent="0.2">
      <c r="A91" s="17" t="str">
        <f t="shared" si="9"/>
        <v>1223402</v>
      </c>
      <c r="B91" s="18" t="s">
        <v>875</v>
      </c>
      <c r="C91" s="19">
        <v>34</v>
      </c>
      <c r="D91" s="18" t="s">
        <v>219</v>
      </c>
      <c r="E91" s="14">
        <v>17</v>
      </c>
      <c r="F91" s="282"/>
      <c r="G91" s="467" t="s">
        <v>876</v>
      </c>
      <c r="H91" s="468"/>
      <c r="I91" s="468"/>
      <c r="J91" s="468"/>
      <c r="K91" s="31">
        <f>VLOOKUP($A91&amp;K$95,決統データ!$A$3:$DE$187,$E91+19,)</f>
        <v>0</v>
      </c>
      <c r="L91" s="31">
        <f>VLOOKUP($A91&amp;L$95,決統データ!$A$3:$DE$187,$E91+19,)</f>
        <v>0</v>
      </c>
      <c r="M91" s="31">
        <f>VLOOKUP($A91&amp;M$95,決統データ!$A$3:$DE$187,$E91+19,)</f>
        <v>0</v>
      </c>
      <c r="N91" s="31">
        <f>VLOOKUP($A91&amp;N$95,決統データ!$A$3:$DE$187,$E91+19,)</f>
        <v>0</v>
      </c>
      <c r="O91" s="31">
        <f>VLOOKUP($A91&amp;O$95,決統データ!$A$3:$DE$187,$E91+19,)</f>
        <v>0</v>
      </c>
      <c r="P91" s="31">
        <f>VLOOKUP($A91&amp;P$95,決統データ!$A$3:$DE$187,$E91+19,)</f>
        <v>0</v>
      </c>
      <c r="Q91" s="31">
        <f>VLOOKUP($A91&amp;Q$95,決統データ!$A$3:$DE$187,$E91+19,)</f>
        <v>0</v>
      </c>
      <c r="R91" s="128">
        <f t="shared" si="6"/>
        <v>0</v>
      </c>
    </row>
    <row r="92" spans="1:18" x14ac:dyDescent="0.2">
      <c r="A92" s="17" t="str">
        <f t="shared" si="9"/>
        <v>1223402</v>
      </c>
      <c r="B92" s="18" t="s">
        <v>875</v>
      </c>
      <c r="C92" s="19">
        <v>34</v>
      </c>
      <c r="D92" s="18" t="s">
        <v>219</v>
      </c>
      <c r="E92" s="14">
        <v>18</v>
      </c>
      <c r="F92" s="282"/>
      <c r="G92" s="49" t="s">
        <v>551</v>
      </c>
      <c r="H92" s="49"/>
      <c r="I92" s="53"/>
      <c r="J92" s="130"/>
      <c r="K92" s="31">
        <f>VLOOKUP($A92&amp;K$95,決統データ!$A$3:$DE$187,$E92+19,)</f>
        <v>0</v>
      </c>
      <c r="L92" s="31">
        <f>VLOOKUP($A92&amp;L$95,決統データ!$A$3:$DE$187,$E92+19,)</f>
        <v>0</v>
      </c>
      <c r="M92" s="31">
        <f>VLOOKUP($A92&amp;M$95,決統データ!$A$3:$DE$187,$E92+19,)</f>
        <v>34300</v>
      </c>
      <c r="N92" s="31">
        <f>VLOOKUP($A92&amp;N$95,決統データ!$A$3:$DE$187,$E92+19,)</f>
        <v>34300</v>
      </c>
      <c r="O92" s="31">
        <f>VLOOKUP($A92&amp;O$95,決統データ!$A$3:$DE$187,$E92+19,)</f>
        <v>24400</v>
      </c>
      <c r="P92" s="31">
        <f>VLOOKUP($A92&amp;P$95,決統データ!$A$3:$DE$187,$E92+19,)</f>
        <v>18300</v>
      </c>
      <c r="Q92" s="31">
        <f>VLOOKUP($A92&amp;Q$95,決統データ!$A$3:$DE$187,$E92+19,)</f>
        <v>15000</v>
      </c>
      <c r="R92" s="128">
        <f t="shared" si="6"/>
        <v>126300</v>
      </c>
    </row>
    <row r="93" spans="1:18" hidden="1" x14ac:dyDescent="0.2">
      <c r="K93" s="66" t="s">
        <v>941</v>
      </c>
      <c r="L93" s="66" t="s">
        <v>941</v>
      </c>
      <c r="M93" s="66" t="s">
        <v>941</v>
      </c>
      <c r="N93" s="66" t="s">
        <v>941</v>
      </c>
      <c r="O93" s="66" t="s">
        <v>941</v>
      </c>
      <c r="P93" s="66" t="s">
        <v>941</v>
      </c>
      <c r="Q93" s="66" t="s">
        <v>941</v>
      </c>
    </row>
    <row r="94" spans="1:18" hidden="1" x14ac:dyDescent="0.2"/>
    <row r="95" spans="1:18" hidden="1" x14ac:dyDescent="0.2">
      <c r="K95" s="11" t="str">
        <f>+K96&amp;K98</f>
        <v>262013001</v>
      </c>
      <c r="L95" s="11" t="str">
        <f t="shared" ref="L95:Q95" si="10">+L96&amp;L98</f>
        <v>262013003</v>
      </c>
      <c r="M95" s="11" t="str">
        <f t="shared" si="10"/>
        <v>262030001</v>
      </c>
      <c r="N95" s="11" t="str">
        <f t="shared" si="10"/>
        <v>262030002</v>
      </c>
      <c r="O95" s="11" t="str">
        <f t="shared" si="10"/>
        <v>262056008</v>
      </c>
      <c r="P95" s="11" t="str">
        <f t="shared" si="10"/>
        <v>262129003</v>
      </c>
      <c r="Q95" s="11" t="str">
        <f t="shared" si="10"/>
        <v>262129005</v>
      </c>
    </row>
    <row r="96" spans="1:18" hidden="1" x14ac:dyDescent="0.2">
      <c r="K96" s="11" t="s">
        <v>230</v>
      </c>
      <c r="L96" s="11" t="s">
        <v>230</v>
      </c>
      <c r="M96" s="156" t="s">
        <v>232</v>
      </c>
      <c r="N96" s="156" t="s">
        <v>232</v>
      </c>
      <c r="O96" s="156" t="s">
        <v>234</v>
      </c>
      <c r="P96" s="156" t="s">
        <v>235</v>
      </c>
      <c r="Q96" s="156" t="s">
        <v>235</v>
      </c>
    </row>
    <row r="97" spans="5:18" hidden="1" x14ac:dyDescent="0.2">
      <c r="E97" s="1"/>
      <c r="K97" s="11" t="s">
        <v>126</v>
      </c>
      <c r="L97" s="11" t="s">
        <v>126</v>
      </c>
      <c r="M97" s="156" t="s">
        <v>128</v>
      </c>
      <c r="N97" s="156" t="s">
        <v>128</v>
      </c>
      <c r="O97" s="156" t="s">
        <v>130</v>
      </c>
      <c r="P97" s="156" t="s">
        <v>236</v>
      </c>
      <c r="Q97" s="156" t="s">
        <v>236</v>
      </c>
      <c r="R97" s="1"/>
    </row>
    <row r="98" spans="5:18" hidden="1" x14ac:dyDescent="0.2">
      <c r="E98" s="1"/>
      <c r="K98" s="11" t="s">
        <v>381</v>
      </c>
      <c r="L98" s="11" t="s">
        <v>379</v>
      </c>
      <c r="M98" s="156" t="s">
        <v>381</v>
      </c>
      <c r="N98" s="156" t="s">
        <v>380</v>
      </c>
      <c r="O98" s="156" t="s">
        <v>396</v>
      </c>
      <c r="P98" s="156" t="s">
        <v>379</v>
      </c>
      <c r="Q98" s="156" t="s">
        <v>386</v>
      </c>
      <c r="R98" s="1"/>
    </row>
    <row r="99" spans="5:18" hidden="1" x14ac:dyDescent="0.2"/>
  </sheetData>
  <sheetProtection algorithmName="SHA-512" hashValue="bumN4GlDONW2PMS3h/y4yCCqKXFpD2C2HS/I9RRNx8dKS2Swt5Rh4NH6iEzNd2VvEPdKGxq4G92UuS2OMIVQVg==" saltValue="L3a5ZjieWqO7eCRQMZtaLg==" spinCount="100000" sheet="1" objects="1" scenarios="1"/>
  <customSheetViews>
    <customSheetView guid="{247A5D4D-80F1-4466-92F7-7A3BC78E450F}" showPageBreaks="1" printArea="1" view="pageBreakPreview">
      <pane xSplit="10" ySplit="3" topLeftCell="W82" activePane="bottomRight" state="frozen"/>
      <selection pane="bottomRight" activeCell="C43" sqref="C43"/>
      <colBreaks count="1" manualBreakCount="1">
        <brk id="17" max="79" man="1"/>
      </colBreaks>
      <pageMargins left="0.78740157480314965" right="0.78740157480314965" top="0.78740157480314965" bottom="0.78740157480314965" header="0.51181102362204722" footer="0.51181102362204722"/>
      <pageSetup paperSize="9" scale="45" fitToHeight="0" orientation="portrait" blackAndWhite="1" horizontalDpi="300" verticalDpi="300"/>
      <headerFooter alignWithMargins="0"/>
    </customSheetView>
  </customSheetViews>
  <mergeCells count="44">
    <mergeCell ref="F86:F92"/>
    <mergeCell ref="G69:J69"/>
    <mergeCell ref="H73:J73"/>
    <mergeCell ref="H74:H80"/>
    <mergeCell ref="I74:J74"/>
    <mergeCell ref="I78:I80"/>
    <mergeCell ref="G44:J44"/>
    <mergeCell ref="G91:J91"/>
    <mergeCell ref="H65:I66"/>
    <mergeCell ref="G33:G41"/>
    <mergeCell ref="I40:I41"/>
    <mergeCell ref="G60:G68"/>
    <mergeCell ref="I67:I68"/>
    <mergeCell ref="F2:J2"/>
    <mergeCell ref="F3:J3"/>
    <mergeCell ref="I12:I13"/>
    <mergeCell ref="G5:G13"/>
    <mergeCell ref="H10:I11"/>
    <mergeCell ref="F4:F30"/>
    <mergeCell ref="G14:J14"/>
    <mergeCell ref="H18:J18"/>
    <mergeCell ref="H19:H25"/>
    <mergeCell ref="G17:J17"/>
    <mergeCell ref="G16:J16"/>
    <mergeCell ref="G18:G30"/>
    <mergeCell ref="H26:I30"/>
    <mergeCell ref="I19:J19"/>
    <mergeCell ref="I23:I25"/>
    <mergeCell ref="F31:F58"/>
    <mergeCell ref="G46:G58"/>
    <mergeCell ref="H54:I58"/>
    <mergeCell ref="G72:J72"/>
    <mergeCell ref="G71:J71"/>
    <mergeCell ref="F59:F85"/>
    <mergeCell ref="G73:G85"/>
    <mergeCell ref="H81:I85"/>
    <mergeCell ref="G42:J42"/>
    <mergeCell ref="H38:I39"/>
    <mergeCell ref="G31:J31"/>
    <mergeCell ref="H46:J46"/>
    <mergeCell ref="H47:H53"/>
    <mergeCell ref="I47:J47"/>
    <mergeCell ref="I51:I53"/>
    <mergeCell ref="G45:J45"/>
  </mergeCells>
  <phoneticPr fontId="3"/>
  <pageMargins left="0.78740157480314965" right="0.78740157480314965" top="0.78740157480314965" bottom="0.78740157480314965" header="0.51181102362204722" footer="0.51181102362204722"/>
  <pageSetup paperSize="9" scale="57" fitToWidth="0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FF0000"/>
  </sheetPr>
  <dimension ref="A1:O96"/>
  <sheetViews>
    <sheetView view="pageBreakPreview" topLeftCell="G1" zoomScaleNormal="100" zoomScaleSheetLayoutView="100" workbookViewId="0">
      <pane ySplit="2" topLeftCell="A3" activePane="bottomLeft" state="frozen"/>
      <selection pane="bottomLeft" activeCell="G90" sqref="A90:XFD96"/>
    </sheetView>
  </sheetViews>
  <sheetFormatPr defaultColWidth="9" defaultRowHeight="14" x14ac:dyDescent="0.2"/>
  <cols>
    <col min="1" max="1" width="9.6640625" style="1" customWidth="1"/>
    <col min="2" max="2" width="4.33203125" style="1" customWidth="1"/>
    <col min="3" max="4" width="3.33203125" style="1" customWidth="1"/>
    <col min="5" max="5" width="6.33203125" style="14" customWidth="1"/>
    <col min="6" max="6" width="3.5" style="1" customWidth="1"/>
    <col min="7" max="7" width="5.08203125" style="1" customWidth="1"/>
    <col min="8" max="8" width="5" style="1" customWidth="1"/>
    <col min="9" max="9" width="4.08203125" style="1" customWidth="1"/>
    <col min="10" max="10" width="28.5" style="1" customWidth="1"/>
    <col min="11" max="11" width="12.58203125" style="1" customWidth="1"/>
    <col min="12" max="15" width="12.58203125" style="120" customWidth="1"/>
    <col min="16" max="16384" width="9" style="1"/>
  </cols>
  <sheetData>
    <row r="1" spans="1:15" x14ac:dyDescent="0.2">
      <c r="F1" s="1" t="s">
        <v>589</v>
      </c>
      <c r="N1" s="151"/>
      <c r="O1" s="151" t="s">
        <v>182</v>
      </c>
    </row>
    <row r="2" spans="1:15" ht="33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60"/>
      <c r="G2" s="360"/>
      <c r="H2" s="360"/>
      <c r="I2" s="360"/>
      <c r="J2" s="280"/>
      <c r="K2" s="146" t="s">
        <v>3</v>
      </c>
      <c r="L2" s="126" t="s">
        <v>128</v>
      </c>
      <c r="M2" s="126" t="s">
        <v>130</v>
      </c>
      <c r="N2" s="126" t="s">
        <v>202</v>
      </c>
      <c r="O2" s="126" t="s">
        <v>247</v>
      </c>
    </row>
    <row r="3" spans="1:15" x14ac:dyDescent="0.2">
      <c r="A3" s="17" t="str">
        <f>+B3&amp;C3&amp;D3</f>
        <v>1222601</v>
      </c>
      <c r="B3" s="18" t="s">
        <v>35</v>
      </c>
      <c r="C3" s="19">
        <v>26</v>
      </c>
      <c r="D3" s="18" t="s">
        <v>412</v>
      </c>
      <c r="E3" s="21">
        <v>1</v>
      </c>
      <c r="F3" s="363" t="s">
        <v>516</v>
      </c>
      <c r="G3" s="404" t="s">
        <v>515</v>
      </c>
      <c r="H3" s="404"/>
      <c r="I3" s="404"/>
      <c r="J3" s="352"/>
      <c r="K3" s="32">
        <f>VLOOKUP($A3&amp;K$93,決統データ!$A$3:$DE$187,$E3+19,FALSE)</f>
        <v>0</v>
      </c>
      <c r="L3" s="32">
        <f>VLOOKUP($A3&amp;L$93,決統データ!$A$3:$DE$187,$E3+19,FALSE)</f>
        <v>28042</v>
      </c>
      <c r="M3" s="32">
        <f>VLOOKUP($A3&amp;M$93,決統データ!$A$3:$DE$187,$E3+19,FALSE)</f>
        <v>3775</v>
      </c>
      <c r="N3" s="32">
        <f>VLOOKUP($A3&amp;N$93,決統データ!$A$3:$DE$187,$E3+19,FALSE)</f>
        <v>14027</v>
      </c>
      <c r="O3" s="128">
        <f t="shared" ref="O3:O34" si="0">SUM(K3:N3)</f>
        <v>45844</v>
      </c>
    </row>
    <row r="4" spans="1:15" x14ac:dyDescent="0.2">
      <c r="A4" s="17" t="str">
        <f t="shared" ref="A4:A67" si="1">+B4&amp;C4&amp;D4</f>
        <v>1222601</v>
      </c>
      <c r="B4" s="18" t="s">
        <v>35</v>
      </c>
      <c r="C4" s="19">
        <v>26</v>
      </c>
      <c r="D4" s="18" t="s">
        <v>412</v>
      </c>
      <c r="E4" s="14">
        <v>2</v>
      </c>
      <c r="F4" s="363"/>
      <c r="G4" s="241" t="s">
        <v>514</v>
      </c>
      <c r="H4" s="241"/>
      <c r="I4" s="241"/>
      <c r="J4" s="250"/>
      <c r="K4" s="32">
        <f>VLOOKUP($A4&amp;K$93,決統データ!$A$3:$DE$187,$E4+19,FALSE)</f>
        <v>0</v>
      </c>
      <c r="L4" s="32">
        <f>VLOOKUP($A4&amp;L$93,決統データ!$A$3:$DE$187,$E4+19,FALSE)</f>
        <v>27796</v>
      </c>
      <c r="M4" s="32">
        <f>VLOOKUP($A4&amp;M$93,決統データ!$A$3:$DE$187,$E4+19,FALSE)</f>
        <v>3775</v>
      </c>
      <c r="N4" s="32">
        <f>VLOOKUP($A4&amp;N$93,決統データ!$A$3:$DE$187,$E4+19,FALSE)</f>
        <v>14027</v>
      </c>
      <c r="O4" s="128">
        <f t="shared" si="0"/>
        <v>45598</v>
      </c>
    </row>
    <row r="5" spans="1:15" x14ac:dyDescent="0.2">
      <c r="A5" s="17" t="str">
        <f t="shared" si="1"/>
        <v>1222601</v>
      </c>
      <c r="B5" s="18" t="s">
        <v>35</v>
      </c>
      <c r="C5" s="19">
        <v>26</v>
      </c>
      <c r="D5" s="18" t="s">
        <v>412</v>
      </c>
      <c r="E5" s="14">
        <v>3</v>
      </c>
      <c r="F5" s="363"/>
      <c r="G5" s="241" t="s">
        <v>513</v>
      </c>
      <c r="H5" s="241"/>
      <c r="I5" s="241"/>
      <c r="J5" s="250"/>
      <c r="K5" s="32">
        <f>VLOOKUP($A5&amp;K$93,決統データ!$A$3:$DE$187,$E5+19,FALSE)</f>
        <v>0</v>
      </c>
      <c r="L5" s="32">
        <f>VLOOKUP($A5&amp;L$93,決統データ!$A$3:$DE$187,$E5+19,FALSE)</f>
        <v>18837</v>
      </c>
      <c r="M5" s="32">
        <f>VLOOKUP($A5&amp;M$93,決統データ!$A$3:$DE$187,$E5+19,FALSE)</f>
        <v>3770</v>
      </c>
      <c r="N5" s="32">
        <f>VLOOKUP($A5&amp;N$93,決統データ!$A$3:$DE$187,$E5+19,FALSE)</f>
        <v>0</v>
      </c>
      <c r="O5" s="128">
        <f t="shared" si="0"/>
        <v>22607</v>
      </c>
    </row>
    <row r="6" spans="1:15" x14ac:dyDescent="0.2">
      <c r="A6" s="17" t="str">
        <f t="shared" si="1"/>
        <v>1222601</v>
      </c>
      <c r="B6" s="18" t="s">
        <v>35</v>
      </c>
      <c r="C6" s="19">
        <v>26</v>
      </c>
      <c r="D6" s="18" t="s">
        <v>412</v>
      </c>
      <c r="E6" s="14">
        <v>5</v>
      </c>
      <c r="F6" s="363"/>
      <c r="G6" s="241" t="s">
        <v>512</v>
      </c>
      <c r="H6" s="241"/>
      <c r="I6" s="241"/>
      <c r="J6" s="250"/>
      <c r="K6" s="32">
        <f>VLOOKUP($A6&amp;K$93,決統データ!$A$3:$DE$187,$E6+19,FALSE)</f>
        <v>0</v>
      </c>
      <c r="L6" s="32">
        <f>VLOOKUP($A6&amp;L$93,決統データ!$A$3:$DE$187,$E6+19,FALSE)</f>
        <v>0</v>
      </c>
      <c r="M6" s="32">
        <f>VLOOKUP($A6&amp;M$93,決統データ!$A$3:$DE$187,$E6+19,FALSE)</f>
        <v>0</v>
      </c>
      <c r="N6" s="32">
        <f>VLOOKUP($A6&amp;N$93,決統データ!$A$3:$DE$187,$E6+19,FALSE)</f>
        <v>0</v>
      </c>
      <c r="O6" s="128">
        <f t="shared" si="0"/>
        <v>0</v>
      </c>
    </row>
    <row r="7" spans="1:15" x14ac:dyDescent="0.2">
      <c r="A7" s="17" t="str">
        <f t="shared" si="1"/>
        <v>1222601</v>
      </c>
      <c r="B7" s="18" t="s">
        <v>35</v>
      </c>
      <c r="C7" s="19">
        <v>26</v>
      </c>
      <c r="D7" s="18" t="s">
        <v>412</v>
      </c>
      <c r="E7" s="14">
        <v>6</v>
      </c>
      <c r="F7" s="363"/>
      <c r="G7" s="241" t="s">
        <v>503</v>
      </c>
      <c r="H7" s="241"/>
      <c r="I7" s="241"/>
      <c r="J7" s="250"/>
      <c r="K7" s="32">
        <f>VLOOKUP($A7&amp;K$93,決統データ!$A$3:$DE$187,$E7+19,FALSE)</f>
        <v>0</v>
      </c>
      <c r="L7" s="32">
        <f>VLOOKUP($A7&amp;L$93,決統データ!$A$3:$DE$187,$E7+19,FALSE)</f>
        <v>8959</v>
      </c>
      <c r="M7" s="32">
        <f>VLOOKUP($A7&amp;M$93,決統データ!$A$3:$DE$187,$E7+19,FALSE)</f>
        <v>5</v>
      </c>
      <c r="N7" s="32">
        <f>VLOOKUP($A7&amp;N$93,決統データ!$A$3:$DE$187,$E7+19,FALSE)</f>
        <v>14027</v>
      </c>
      <c r="O7" s="128">
        <f t="shared" si="0"/>
        <v>22991</v>
      </c>
    </row>
    <row r="8" spans="1:15" x14ac:dyDescent="0.2">
      <c r="A8" s="17" t="str">
        <f t="shared" si="1"/>
        <v>1222601</v>
      </c>
      <c r="B8" s="18" t="s">
        <v>35</v>
      </c>
      <c r="C8" s="19">
        <v>26</v>
      </c>
      <c r="D8" s="18" t="s">
        <v>412</v>
      </c>
      <c r="E8" s="14">
        <v>7</v>
      </c>
      <c r="F8" s="363"/>
      <c r="G8" s="241" t="s">
        <v>511</v>
      </c>
      <c r="H8" s="241"/>
      <c r="I8" s="241"/>
      <c r="J8" s="250"/>
      <c r="K8" s="32">
        <f>VLOOKUP($A8&amp;K$93,決統データ!$A$3:$DE$187,$E8+19,FALSE)</f>
        <v>0</v>
      </c>
      <c r="L8" s="32">
        <f>VLOOKUP($A8&amp;L$93,決統データ!$A$3:$DE$187,$E8+19,FALSE)</f>
        <v>246</v>
      </c>
      <c r="M8" s="32">
        <f>VLOOKUP($A8&amp;M$93,決統データ!$A$3:$DE$187,$E8+19,FALSE)</f>
        <v>0</v>
      </c>
      <c r="N8" s="32">
        <f>VLOOKUP($A8&amp;N$93,決統データ!$A$3:$DE$187,$E8+19,FALSE)</f>
        <v>0</v>
      </c>
      <c r="O8" s="128">
        <f t="shared" si="0"/>
        <v>246</v>
      </c>
    </row>
    <row r="9" spans="1:15" x14ac:dyDescent="0.2">
      <c r="A9" s="17" t="str">
        <f t="shared" si="1"/>
        <v>1222601</v>
      </c>
      <c r="B9" s="18" t="s">
        <v>35</v>
      </c>
      <c r="C9" s="19">
        <v>26</v>
      </c>
      <c r="D9" s="18" t="s">
        <v>412</v>
      </c>
      <c r="E9" s="14">
        <v>8</v>
      </c>
      <c r="F9" s="363"/>
      <c r="G9" s="241" t="s">
        <v>510</v>
      </c>
      <c r="H9" s="241"/>
      <c r="I9" s="241"/>
      <c r="J9" s="250"/>
      <c r="K9" s="32">
        <f>VLOOKUP($A9&amp;K$93,決統データ!$A$3:$DE$187,$E9+19,FALSE)</f>
        <v>0</v>
      </c>
      <c r="L9" s="32">
        <f>VLOOKUP($A9&amp;L$93,決統データ!$A$3:$DE$187,$E9+19,FALSE)</f>
        <v>0</v>
      </c>
      <c r="M9" s="32">
        <f>VLOOKUP($A9&amp;M$93,決統データ!$A$3:$DE$187,$E9+19,FALSE)</f>
        <v>0</v>
      </c>
      <c r="N9" s="32">
        <f>VLOOKUP($A9&amp;N$93,決統データ!$A$3:$DE$187,$E9+19,FALSE)</f>
        <v>0</v>
      </c>
      <c r="O9" s="128">
        <f t="shared" si="0"/>
        <v>0</v>
      </c>
    </row>
    <row r="10" spans="1:15" x14ac:dyDescent="0.2">
      <c r="A10" s="17" t="str">
        <f t="shared" si="1"/>
        <v>1222601</v>
      </c>
      <c r="B10" s="18" t="s">
        <v>35</v>
      </c>
      <c r="C10" s="19">
        <v>26</v>
      </c>
      <c r="D10" s="18" t="s">
        <v>412</v>
      </c>
      <c r="E10" s="14">
        <v>9</v>
      </c>
      <c r="F10" s="363"/>
      <c r="G10" s="241" t="s">
        <v>545</v>
      </c>
      <c r="H10" s="241"/>
      <c r="I10" s="241"/>
      <c r="J10" s="250"/>
      <c r="K10" s="32">
        <f>VLOOKUP($A10&amp;K$93,決統データ!$A$3:$DE$187,$E10+19,FALSE)</f>
        <v>0</v>
      </c>
      <c r="L10" s="32">
        <f>VLOOKUP($A10&amp;L$93,決統データ!$A$3:$DE$187,$E10+19,FALSE)</f>
        <v>0</v>
      </c>
      <c r="M10" s="32">
        <f>VLOOKUP($A10&amp;M$93,決統データ!$A$3:$DE$187,$E10+19,FALSE)</f>
        <v>0</v>
      </c>
      <c r="N10" s="32">
        <f>VLOOKUP($A10&amp;N$93,決統データ!$A$3:$DE$187,$E10+19,FALSE)</f>
        <v>0</v>
      </c>
      <c r="O10" s="128">
        <f t="shared" si="0"/>
        <v>0</v>
      </c>
    </row>
    <row r="11" spans="1:15" x14ac:dyDescent="0.2">
      <c r="A11" s="17" t="str">
        <f t="shared" si="1"/>
        <v>1222601</v>
      </c>
      <c r="B11" s="18" t="s">
        <v>35</v>
      </c>
      <c r="C11" s="19">
        <v>26</v>
      </c>
      <c r="D11" s="18" t="s">
        <v>412</v>
      </c>
      <c r="E11" s="14">
        <v>10</v>
      </c>
      <c r="F11" s="363"/>
      <c r="G11" s="241" t="s">
        <v>544</v>
      </c>
      <c r="H11" s="241"/>
      <c r="I11" s="241"/>
      <c r="J11" s="250"/>
      <c r="K11" s="32">
        <f>VLOOKUP($A11&amp;K$93,決統データ!$A$3:$DE$187,$E11+19,FALSE)</f>
        <v>0</v>
      </c>
      <c r="L11" s="32">
        <f>VLOOKUP($A11&amp;L$93,決統データ!$A$3:$DE$187,$E11+19,FALSE)</f>
        <v>0</v>
      </c>
      <c r="M11" s="32">
        <f>VLOOKUP($A11&amp;M$93,決統データ!$A$3:$DE$187,$E11+19,FALSE)</f>
        <v>0</v>
      </c>
      <c r="N11" s="32">
        <f>VLOOKUP($A11&amp;N$93,決統データ!$A$3:$DE$187,$E11+19,FALSE)</f>
        <v>0</v>
      </c>
      <c r="O11" s="128">
        <f t="shared" si="0"/>
        <v>0</v>
      </c>
    </row>
    <row r="12" spans="1:15" x14ac:dyDescent="0.2">
      <c r="A12" s="17" t="str">
        <f t="shared" si="1"/>
        <v>1222601</v>
      </c>
      <c r="B12" s="18" t="s">
        <v>35</v>
      </c>
      <c r="C12" s="19">
        <v>26</v>
      </c>
      <c r="D12" s="18" t="s">
        <v>412</v>
      </c>
      <c r="E12" s="14">
        <v>11</v>
      </c>
      <c r="F12" s="363"/>
      <c r="G12" s="241" t="s">
        <v>543</v>
      </c>
      <c r="H12" s="241"/>
      <c r="I12" s="241"/>
      <c r="J12" s="250"/>
      <c r="K12" s="32">
        <f>VLOOKUP($A12&amp;K$93,決統データ!$A$3:$DE$187,$E12+19,FALSE)</f>
        <v>0</v>
      </c>
      <c r="L12" s="32">
        <f>VLOOKUP($A12&amp;L$93,決統データ!$A$3:$DE$187,$E12+19,FALSE)</f>
        <v>246</v>
      </c>
      <c r="M12" s="32">
        <f>VLOOKUP($A12&amp;M$93,決統データ!$A$3:$DE$187,$E12+19,FALSE)</f>
        <v>0</v>
      </c>
      <c r="N12" s="32">
        <f>VLOOKUP($A12&amp;N$93,決統データ!$A$3:$DE$187,$E12+19,FALSE)</f>
        <v>0</v>
      </c>
      <c r="O12" s="128">
        <f t="shared" si="0"/>
        <v>246</v>
      </c>
    </row>
    <row r="13" spans="1:15" x14ac:dyDescent="0.2">
      <c r="A13" s="17" t="str">
        <f t="shared" si="1"/>
        <v>1222601</v>
      </c>
      <c r="B13" s="18" t="s">
        <v>35</v>
      </c>
      <c r="C13" s="19">
        <v>26</v>
      </c>
      <c r="D13" s="18" t="s">
        <v>412</v>
      </c>
      <c r="E13" s="14">
        <v>12</v>
      </c>
      <c r="F13" s="363"/>
      <c r="G13" s="241" t="s">
        <v>507</v>
      </c>
      <c r="H13" s="241"/>
      <c r="I13" s="241"/>
      <c r="J13" s="250"/>
      <c r="K13" s="32">
        <f>VLOOKUP($A13&amp;K$93,決統データ!$A$3:$DE$187,$E13+19,FALSE)</f>
        <v>0</v>
      </c>
      <c r="L13" s="32">
        <f>VLOOKUP($A13&amp;L$93,決統データ!$A$3:$DE$187,$E13+19,FALSE)</f>
        <v>11773</v>
      </c>
      <c r="M13" s="32">
        <f>VLOOKUP($A13&amp;M$93,決統データ!$A$3:$DE$187,$E13+19,FALSE)</f>
        <v>107</v>
      </c>
      <c r="N13" s="32">
        <f>VLOOKUP($A13&amp;N$93,決統データ!$A$3:$DE$187,$E13+19,FALSE)</f>
        <v>530</v>
      </c>
      <c r="O13" s="128">
        <f t="shared" si="0"/>
        <v>12410</v>
      </c>
    </row>
    <row r="14" spans="1:15" x14ac:dyDescent="0.2">
      <c r="A14" s="17" t="str">
        <f t="shared" si="1"/>
        <v>1222601</v>
      </c>
      <c r="B14" s="18" t="s">
        <v>35</v>
      </c>
      <c r="C14" s="19">
        <v>26</v>
      </c>
      <c r="D14" s="18" t="s">
        <v>412</v>
      </c>
      <c r="E14" s="14">
        <v>13</v>
      </c>
      <c r="F14" s="363"/>
      <c r="G14" s="241" t="s">
        <v>506</v>
      </c>
      <c r="H14" s="241"/>
      <c r="I14" s="241"/>
      <c r="J14" s="250"/>
      <c r="K14" s="32">
        <f>VLOOKUP($A14&amp;K$93,決統データ!$A$3:$DE$187,$E14+19,FALSE)</f>
        <v>0</v>
      </c>
      <c r="L14" s="32">
        <f>VLOOKUP($A14&amp;L$93,決統データ!$A$3:$DE$187,$E14+19,FALSE)</f>
        <v>8045</v>
      </c>
      <c r="M14" s="32">
        <f>VLOOKUP($A14&amp;M$93,決統データ!$A$3:$DE$187,$E14+19,FALSE)</f>
        <v>107</v>
      </c>
      <c r="N14" s="32">
        <f>VLOOKUP($A14&amp;N$93,決統データ!$A$3:$DE$187,$E14+19,FALSE)</f>
        <v>530</v>
      </c>
      <c r="O14" s="128">
        <f t="shared" si="0"/>
        <v>8682</v>
      </c>
    </row>
    <row r="15" spans="1:15" x14ac:dyDescent="0.2">
      <c r="A15" s="17" t="str">
        <f t="shared" si="1"/>
        <v>1222601</v>
      </c>
      <c r="B15" s="18" t="s">
        <v>35</v>
      </c>
      <c r="C15" s="19">
        <v>26</v>
      </c>
      <c r="D15" s="18" t="s">
        <v>412</v>
      </c>
      <c r="E15" s="14">
        <v>14</v>
      </c>
      <c r="F15" s="363"/>
      <c r="G15" s="241" t="s">
        <v>505</v>
      </c>
      <c r="H15" s="241"/>
      <c r="I15" s="241"/>
      <c r="J15" s="250"/>
      <c r="K15" s="32">
        <f>VLOOKUP($A15&amp;K$93,決統データ!$A$3:$DE$187,$E15+19,FALSE)</f>
        <v>0</v>
      </c>
      <c r="L15" s="32">
        <f>VLOOKUP($A15&amp;L$93,決統データ!$A$3:$DE$187,$E15+19,FALSE)</f>
        <v>5989</v>
      </c>
      <c r="M15" s="32">
        <f>VLOOKUP($A15&amp;M$93,決統データ!$A$3:$DE$187,$E15+19,FALSE)</f>
        <v>0</v>
      </c>
      <c r="N15" s="32">
        <f>VLOOKUP($A15&amp;N$93,決統データ!$A$3:$DE$187,$E15+19,FALSE)</f>
        <v>0</v>
      </c>
      <c r="O15" s="128">
        <f t="shared" si="0"/>
        <v>5989</v>
      </c>
    </row>
    <row r="16" spans="1:15" x14ac:dyDescent="0.2">
      <c r="A16" s="17" t="str">
        <f t="shared" si="1"/>
        <v>1222601</v>
      </c>
      <c r="B16" s="18" t="s">
        <v>35</v>
      </c>
      <c r="C16" s="19">
        <v>26</v>
      </c>
      <c r="D16" s="18" t="s">
        <v>412</v>
      </c>
      <c r="E16" s="14">
        <v>15</v>
      </c>
      <c r="F16" s="363"/>
      <c r="G16" s="241" t="s">
        <v>504</v>
      </c>
      <c r="H16" s="241"/>
      <c r="I16" s="241"/>
      <c r="J16" s="250"/>
      <c r="K16" s="32">
        <f>VLOOKUP($A16&amp;K$93,決統データ!$A$3:$DE$187,$E16+19,FALSE)</f>
        <v>0</v>
      </c>
      <c r="L16" s="32">
        <f>VLOOKUP($A16&amp;L$93,決統データ!$A$3:$DE$187,$E16+19,FALSE)</f>
        <v>0</v>
      </c>
      <c r="M16" s="32">
        <f>VLOOKUP($A16&amp;M$93,決統データ!$A$3:$DE$187,$E16+19,FALSE)</f>
        <v>0</v>
      </c>
      <c r="N16" s="32">
        <f>VLOOKUP($A16&amp;N$93,決統データ!$A$3:$DE$187,$E16+19,FALSE)</f>
        <v>0</v>
      </c>
      <c r="O16" s="128">
        <f t="shared" si="0"/>
        <v>0</v>
      </c>
    </row>
    <row r="17" spans="1:15" x14ac:dyDescent="0.2">
      <c r="A17" s="17" t="str">
        <f t="shared" si="1"/>
        <v>1222601</v>
      </c>
      <c r="B17" s="18" t="s">
        <v>35</v>
      </c>
      <c r="C17" s="19">
        <v>26</v>
      </c>
      <c r="D17" s="18" t="s">
        <v>412</v>
      </c>
      <c r="E17" s="14">
        <v>16</v>
      </c>
      <c r="F17" s="363"/>
      <c r="G17" s="241" t="s">
        <v>503</v>
      </c>
      <c r="H17" s="241"/>
      <c r="I17" s="241"/>
      <c r="J17" s="250"/>
      <c r="K17" s="32">
        <f>VLOOKUP($A17&amp;K$93,決統データ!$A$3:$DE$187,$E17+19,FALSE)</f>
        <v>0</v>
      </c>
      <c r="L17" s="32">
        <f>VLOOKUP($A17&amp;L$93,決統データ!$A$3:$DE$187,$E17+19,FALSE)</f>
        <v>2056</v>
      </c>
      <c r="M17" s="32">
        <f>VLOOKUP($A17&amp;M$93,決統データ!$A$3:$DE$187,$E17+19,FALSE)</f>
        <v>107</v>
      </c>
      <c r="N17" s="32">
        <f>VLOOKUP($A17&amp;N$93,決統データ!$A$3:$DE$187,$E17+19,FALSE)</f>
        <v>530</v>
      </c>
      <c r="O17" s="128">
        <f t="shared" si="0"/>
        <v>2693</v>
      </c>
    </row>
    <row r="18" spans="1:15" x14ac:dyDescent="0.2">
      <c r="A18" s="17" t="str">
        <f t="shared" si="1"/>
        <v>1222601</v>
      </c>
      <c r="B18" s="18" t="s">
        <v>35</v>
      </c>
      <c r="C18" s="19">
        <v>26</v>
      </c>
      <c r="D18" s="18" t="s">
        <v>412</v>
      </c>
      <c r="E18" s="14">
        <v>17</v>
      </c>
      <c r="F18" s="363"/>
      <c r="G18" s="241" t="s">
        <v>502</v>
      </c>
      <c r="H18" s="241"/>
      <c r="I18" s="241"/>
      <c r="J18" s="250"/>
      <c r="K18" s="32">
        <f>VLOOKUP($A18&amp;K$93,決統データ!$A$3:$DE$187,$E18+19,FALSE)</f>
        <v>0</v>
      </c>
      <c r="L18" s="32">
        <f>VLOOKUP($A18&amp;L$93,決統データ!$A$3:$DE$187,$E18+19,FALSE)</f>
        <v>3728</v>
      </c>
      <c r="M18" s="32">
        <f>VLOOKUP($A18&amp;M$93,決統データ!$A$3:$DE$187,$E18+19,FALSE)</f>
        <v>0</v>
      </c>
      <c r="N18" s="32">
        <f>VLOOKUP($A18&amp;N$93,決統データ!$A$3:$DE$187,$E18+19,FALSE)</f>
        <v>0</v>
      </c>
      <c r="O18" s="128">
        <f t="shared" si="0"/>
        <v>3728</v>
      </c>
    </row>
    <row r="19" spans="1:15" x14ac:dyDescent="0.2">
      <c r="A19" s="17" t="str">
        <f t="shared" si="1"/>
        <v>1222601</v>
      </c>
      <c r="B19" s="18" t="s">
        <v>35</v>
      </c>
      <c r="C19" s="19">
        <v>26</v>
      </c>
      <c r="D19" s="18" t="s">
        <v>412</v>
      </c>
      <c r="E19" s="14">
        <v>18</v>
      </c>
      <c r="F19" s="363"/>
      <c r="G19" s="241" t="s">
        <v>501</v>
      </c>
      <c r="H19" s="241"/>
      <c r="I19" s="241"/>
      <c r="J19" s="250"/>
      <c r="K19" s="32">
        <f>VLOOKUP($A19&amp;K$93,決統データ!$A$3:$DE$187,$E19+19,FALSE)</f>
        <v>0</v>
      </c>
      <c r="L19" s="32">
        <f>VLOOKUP($A19&amp;L$93,決統データ!$A$3:$DE$187,$E19+19,FALSE)</f>
        <v>0</v>
      </c>
      <c r="M19" s="32">
        <f>VLOOKUP($A19&amp;M$93,決統データ!$A$3:$DE$187,$E19+19,FALSE)</f>
        <v>0</v>
      </c>
      <c r="N19" s="32">
        <f>VLOOKUP($A19&amp;N$93,決統データ!$A$3:$DE$187,$E19+19,FALSE)</f>
        <v>0</v>
      </c>
      <c r="O19" s="128">
        <f t="shared" si="0"/>
        <v>0</v>
      </c>
    </row>
    <row r="20" spans="1:15" x14ac:dyDescent="0.2">
      <c r="A20" s="17" t="str">
        <f t="shared" si="1"/>
        <v>1222601</v>
      </c>
      <c r="B20" s="18" t="s">
        <v>35</v>
      </c>
      <c r="C20" s="19">
        <v>26</v>
      </c>
      <c r="D20" s="18" t="s">
        <v>412</v>
      </c>
      <c r="E20" s="14">
        <v>19</v>
      </c>
      <c r="F20" s="363"/>
      <c r="G20" s="241" t="s">
        <v>500</v>
      </c>
      <c r="H20" s="241"/>
      <c r="I20" s="241"/>
      <c r="J20" s="250"/>
      <c r="K20" s="32">
        <f>VLOOKUP($A20&amp;K$93,決統データ!$A$3:$DE$187,$E20+19,FALSE)</f>
        <v>0</v>
      </c>
      <c r="L20" s="32">
        <f>VLOOKUP($A20&amp;L$93,決統データ!$A$3:$DE$187,$E20+19,FALSE)</f>
        <v>0</v>
      </c>
      <c r="M20" s="32">
        <f>VLOOKUP($A20&amp;M$93,決統データ!$A$3:$DE$187,$E20+19,FALSE)</f>
        <v>0</v>
      </c>
      <c r="N20" s="32">
        <f>VLOOKUP($A20&amp;N$93,決統データ!$A$3:$DE$187,$E20+19,FALSE)</f>
        <v>0</v>
      </c>
      <c r="O20" s="128">
        <f t="shared" si="0"/>
        <v>0</v>
      </c>
    </row>
    <row r="21" spans="1:15" x14ac:dyDescent="0.2">
      <c r="A21" s="17" t="str">
        <f t="shared" si="1"/>
        <v>1222601</v>
      </c>
      <c r="B21" s="18" t="s">
        <v>35</v>
      </c>
      <c r="C21" s="19">
        <v>26</v>
      </c>
      <c r="D21" s="18" t="s">
        <v>412</v>
      </c>
      <c r="E21" s="14">
        <v>20</v>
      </c>
      <c r="F21" s="363"/>
      <c r="G21" s="241" t="s">
        <v>499</v>
      </c>
      <c r="H21" s="241"/>
      <c r="I21" s="241"/>
      <c r="J21" s="250"/>
      <c r="K21" s="32">
        <f>VLOOKUP($A21&amp;K$93,決統データ!$A$3:$DE$187,$E21+19,FALSE)</f>
        <v>0</v>
      </c>
      <c r="L21" s="32">
        <f>VLOOKUP($A21&amp;L$93,決統データ!$A$3:$DE$187,$E21+19,FALSE)</f>
        <v>0</v>
      </c>
      <c r="M21" s="32">
        <f>VLOOKUP($A21&amp;M$93,決統データ!$A$3:$DE$187,$E21+19,FALSE)</f>
        <v>0</v>
      </c>
      <c r="N21" s="32">
        <f>VLOOKUP($A21&amp;N$93,決統データ!$A$3:$DE$187,$E21+19,FALSE)</f>
        <v>0</v>
      </c>
      <c r="O21" s="128">
        <f t="shared" si="0"/>
        <v>0</v>
      </c>
    </row>
    <row r="22" spans="1:15" x14ac:dyDescent="0.2">
      <c r="A22" s="17" t="str">
        <f t="shared" si="1"/>
        <v>1222601</v>
      </c>
      <c r="B22" s="18" t="s">
        <v>35</v>
      </c>
      <c r="C22" s="19">
        <v>26</v>
      </c>
      <c r="D22" s="18" t="s">
        <v>412</v>
      </c>
      <c r="E22" s="14">
        <v>21</v>
      </c>
      <c r="F22" s="363"/>
      <c r="G22" s="241" t="s">
        <v>498</v>
      </c>
      <c r="H22" s="241"/>
      <c r="I22" s="241"/>
      <c r="J22" s="250"/>
      <c r="K22" s="32">
        <f>VLOOKUP($A22&amp;K$93,決統データ!$A$3:$DE$187,$E22+19,FALSE)</f>
        <v>0</v>
      </c>
      <c r="L22" s="32">
        <f>VLOOKUP($A22&amp;L$93,決統データ!$A$3:$DE$187,$E22+19,FALSE)</f>
        <v>3728</v>
      </c>
      <c r="M22" s="32">
        <f>VLOOKUP($A22&amp;M$93,決統データ!$A$3:$DE$187,$E22+19,FALSE)</f>
        <v>0</v>
      </c>
      <c r="N22" s="32">
        <f>VLOOKUP($A22&amp;N$93,決統データ!$A$3:$DE$187,$E22+19,FALSE)</f>
        <v>0</v>
      </c>
      <c r="O22" s="128">
        <f t="shared" si="0"/>
        <v>3728</v>
      </c>
    </row>
    <row r="23" spans="1:15" x14ac:dyDescent="0.2">
      <c r="A23" s="17" t="str">
        <f t="shared" si="1"/>
        <v>1222601</v>
      </c>
      <c r="B23" s="18" t="s">
        <v>35</v>
      </c>
      <c r="C23" s="19">
        <v>26</v>
      </c>
      <c r="D23" s="18" t="s">
        <v>412</v>
      </c>
      <c r="E23" s="14">
        <v>22</v>
      </c>
      <c r="F23" s="364"/>
      <c r="G23" s="241" t="s">
        <v>497</v>
      </c>
      <c r="H23" s="241"/>
      <c r="I23" s="241"/>
      <c r="J23" s="250"/>
      <c r="K23" s="32">
        <f>VLOOKUP($A23&amp;K$93,決統データ!$A$3:$DE$187,$E23+19,FALSE)</f>
        <v>0</v>
      </c>
      <c r="L23" s="32">
        <f>VLOOKUP($A23&amp;L$93,決統データ!$A$3:$DE$187,$E23+19,FALSE)</f>
        <v>16269</v>
      </c>
      <c r="M23" s="32">
        <f>VLOOKUP($A23&amp;M$93,決統データ!$A$3:$DE$187,$E23+19,FALSE)</f>
        <v>3668</v>
      </c>
      <c r="N23" s="32">
        <f>VLOOKUP($A23&amp;N$93,決統データ!$A$3:$DE$187,$E23+19,FALSE)</f>
        <v>13497</v>
      </c>
      <c r="O23" s="128">
        <f t="shared" si="0"/>
        <v>33434</v>
      </c>
    </row>
    <row r="24" spans="1:15" x14ac:dyDescent="0.2">
      <c r="A24" s="17" t="str">
        <f t="shared" si="1"/>
        <v>1222601</v>
      </c>
      <c r="B24" s="18" t="s">
        <v>35</v>
      </c>
      <c r="C24" s="19">
        <v>26</v>
      </c>
      <c r="D24" s="18" t="s">
        <v>412</v>
      </c>
      <c r="E24" s="14">
        <v>23</v>
      </c>
      <c r="F24" s="373" t="s">
        <v>496</v>
      </c>
      <c r="G24" s="241" t="s">
        <v>495</v>
      </c>
      <c r="H24" s="241"/>
      <c r="I24" s="241"/>
      <c r="J24" s="250"/>
      <c r="K24" s="32">
        <f>VLOOKUP($A24&amp;K$93,決統データ!$A$3:$DE$187,$E24+19,FALSE)</f>
        <v>0</v>
      </c>
      <c r="L24" s="32">
        <f>VLOOKUP($A24&amp;L$93,決統データ!$A$3:$DE$187,$E24+19,FALSE)</f>
        <v>0</v>
      </c>
      <c r="M24" s="32">
        <f>VLOOKUP($A24&amp;M$93,決統データ!$A$3:$DE$187,$E24+19,FALSE)</f>
        <v>0</v>
      </c>
      <c r="N24" s="32">
        <f>VLOOKUP($A24&amp;N$93,決統データ!$A$3:$DE$187,$E24+19,FALSE)</f>
        <v>0</v>
      </c>
      <c r="O24" s="128">
        <f t="shared" si="0"/>
        <v>0</v>
      </c>
    </row>
    <row r="25" spans="1:15" x14ac:dyDescent="0.2">
      <c r="A25" s="17" t="str">
        <f t="shared" si="1"/>
        <v>1222601</v>
      </c>
      <c r="B25" s="18" t="s">
        <v>35</v>
      </c>
      <c r="C25" s="19">
        <v>26</v>
      </c>
      <c r="D25" s="18" t="s">
        <v>412</v>
      </c>
      <c r="E25" s="14">
        <v>24</v>
      </c>
      <c r="F25" s="363"/>
      <c r="G25" s="241" t="s">
        <v>494</v>
      </c>
      <c r="H25" s="241"/>
      <c r="I25" s="241"/>
      <c r="J25" s="250"/>
      <c r="K25" s="32">
        <f>VLOOKUP($A25&amp;K$93,決統データ!$A$3:$DE$187,$E25+19,FALSE)</f>
        <v>0</v>
      </c>
      <c r="L25" s="32">
        <f>VLOOKUP($A25&amp;L$93,決統データ!$A$3:$DE$187,$E25+19,FALSE)</f>
        <v>0</v>
      </c>
      <c r="M25" s="32">
        <f>VLOOKUP($A25&amp;M$93,決統データ!$A$3:$DE$187,$E25+19,FALSE)</f>
        <v>0</v>
      </c>
      <c r="N25" s="32">
        <f>VLOOKUP($A25&amp;N$93,決統データ!$A$3:$DE$187,$E25+19,FALSE)</f>
        <v>0</v>
      </c>
      <c r="O25" s="128">
        <f t="shared" si="0"/>
        <v>0</v>
      </c>
    </row>
    <row r="26" spans="1:15" x14ac:dyDescent="0.2">
      <c r="A26" s="17" t="str">
        <f t="shared" si="1"/>
        <v>1222601</v>
      </c>
      <c r="B26" s="18" t="s">
        <v>35</v>
      </c>
      <c r="C26" s="19">
        <v>26</v>
      </c>
      <c r="D26" s="18" t="s">
        <v>412</v>
      </c>
      <c r="E26" s="14">
        <v>25</v>
      </c>
      <c r="F26" s="363"/>
      <c r="G26" s="241" t="s">
        <v>493</v>
      </c>
      <c r="H26" s="241"/>
      <c r="I26" s="241"/>
      <c r="J26" s="250"/>
      <c r="K26" s="32">
        <f>VLOOKUP($A26&amp;K$93,決統データ!$A$3:$DE$187,$E26+19,FALSE)</f>
        <v>0</v>
      </c>
      <c r="L26" s="32">
        <f>VLOOKUP($A26&amp;L$93,決統データ!$A$3:$DE$187,$E26+19,FALSE)</f>
        <v>0</v>
      </c>
      <c r="M26" s="32">
        <f>VLOOKUP($A26&amp;M$93,決統データ!$A$3:$DE$187,$E26+19,FALSE)</f>
        <v>0</v>
      </c>
      <c r="N26" s="32">
        <f>VLOOKUP($A26&amp;N$93,決統データ!$A$3:$DE$187,$E26+19,FALSE)</f>
        <v>0</v>
      </c>
      <c r="O26" s="128">
        <f t="shared" si="0"/>
        <v>0</v>
      </c>
    </row>
    <row r="27" spans="1:15" x14ac:dyDescent="0.2">
      <c r="A27" s="17" t="str">
        <f t="shared" si="1"/>
        <v>1222601</v>
      </c>
      <c r="B27" s="18" t="s">
        <v>35</v>
      </c>
      <c r="C27" s="19">
        <v>26</v>
      </c>
      <c r="D27" s="18" t="s">
        <v>412</v>
      </c>
      <c r="E27" s="14">
        <v>26</v>
      </c>
      <c r="F27" s="363"/>
      <c r="G27" s="241" t="s">
        <v>492</v>
      </c>
      <c r="H27" s="241"/>
      <c r="I27" s="241"/>
      <c r="J27" s="250"/>
      <c r="K27" s="32">
        <f>VLOOKUP($A27&amp;K$93,決統データ!$A$3:$DE$187,$E27+19,FALSE)</f>
        <v>0</v>
      </c>
      <c r="L27" s="32">
        <f>VLOOKUP($A27&amp;L$93,決統データ!$A$3:$DE$187,$E27+19,FALSE)</f>
        <v>0</v>
      </c>
      <c r="M27" s="32">
        <f>VLOOKUP($A27&amp;M$93,決統データ!$A$3:$DE$187,$E27+19,FALSE)</f>
        <v>0</v>
      </c>
      <c r="N27" s="32">
        <f>VLOOKUP($A27&amp;N$93,決統データ!$A$3:$DE$187,$E27+19,FALSE)</f>
        <v>0</v>
      </c>
      <c r="O27" s="128">
        <f t="shared" si="0"/>
        <v>0</v>
      </c>
    </row>
    <row r="28" spans="1:15" x14ac:dyDescent="0.2">
      <c r="A28" s="17" t="str">
        <f t="shared" si="1"/>
        <v>1222601</v>
      </c>
      <c r="B28" s="18" t="s">
        <v>35</v>
      </c>
      <c r="C28" s="19">
        <v>26</v>
      </c>
      <c r="D28" s="18" t="s">
        <v>412</v>
      </c>
      <c r="E28" s="14">
        <v>27</v>
      </c>
      <c r="F28" s="363"/>
      <c r="G28" s="241" t="s">
        <v>491</v>
      </c>
      <c r="H28" s="241"/>
      <c r="I28" s="241"/>
      <c r="J28" s="250"/>
      <c r="K28" s="32">
        <f>VLOOKUP($A28&amp;K$93,決統データ!$A$3:$DE$187,$E28+19,FALSE)</f>
        <v>0</v>
      </c>
      <c r="L28" s="32">
        <f>VLOOKUP($A28&amp;L$93,決統データ!$A$3:$DE$187,$E28+19,FALSE)</f>
        <v>0</v>
      </c>
      <c r="M28" s="32">
        <f>VLOOKUP($A28&amp;M$93,決統データ!$A$3:$DE$187,$E28+19,FALSE)</f>
        <v>0</v>
      </c>
      <c r="N28" s="32">
        <f>VLOOKUP($A28&amp;N$93,決統データ!$A$3:$DE$187,$E28+19,FALSE)</f>
        <v>0</v>
      </c>
      <c r="O28" s="128">
        <f t="shared" si="0"/>
        <v>0</v>
      </c>
    </row>
    <row r="29" spans="1:15" x14ac:dyDescent="0.2">
      <c r="A29" s="17" t="str">
        <f t="shared" si="1"/>
        <v>1222601</v>
      </c>
      <c r="B29" s="18" t="s">
        <v>35</v>
      </c>
      <c r="C29" s="19">
        <v>26</v>
      </c>
      <c r="D29" s="18" t="s">
        <v>412</v>
      </c>
      <c r="E29" s="14">
        <v>28</v>
      </c>
      <c r="F29" s="363"/>
      <c r="G29" s="241" t="s">
        <v>490</v>
      </c>
      <c r="H29" s="241"/>
      <c r="I29" s="241"/>
      <c r="J29" s="250"/>
      <c r="K29" s="32">
        <f>VLOOKUP($A29&amp;K$93,決統データ!$A$3:$DE$187,$E29+19,FALSE)</f>
        <v>0</v>
      </c>
      <c r="L29" s="32">
        <f>VLOOKUP($A29&amp;L$93,決統データ!$A$3:$DE$187,$E29+19,FALSE)</f>
        <v>0</v>
      </c>
      <c r="M29" s="32">
        <f>VLOOKUP($A29&amp;M$93,決統データ!$A$3:$DE$187,$E29+19,FALSE)</f>
        <v>0</v>
      </c>
      <c r="N29" s="32">
        <f>VLOOKUP($A29&amp;N$93,決統データ!$A$3:$DE$187,$E29+19,FALSE)</f>
        <v>0</v>
      </c>
      <c r="O29" s="128">
        <f t="shared" si="0"/>
        <v>0</v>
      </c>
    </row>
    <row r="30" spans="1:15" x14ac:dyDescent="0.2">
      <c r="A30" s="17" t="str">
        <f t="shared" si="1"/>
        <v>1222601</v>
      </c>
      <c r="B30" s="18" t="s">
        <v>35</v>
      </c>
      <c r="C30" s="19">
        <v>26</v>
      </c>
      <c r="D30" s="18" t="s">
        <v>412</v>
      </c>
      <c r="E30" s="14">
        <v>29</v>
      </c>
      <c r="F30" s="363"/>
      <c r="G30" s="241" t="s">
        <v>489</v>
      </c>
      <c r="H30" s="241"/>
      <c r="I30" s="241"/>
      <c r="J30" s="250"/>
      <c r="K30" s="32">
        <f>VLOOKUP($A30&amp;K$93,決統データ!$A$3:$DE$187,$E30+19,FALSE)</f>
        <v>0</v>
      </c>
      <c r="L30" s="32">
        <f>VLOOKUP($A30&amp;L$93,決統データ!$A$3:$DE$187,$E30+19,FALSE)</f>
        <v>0</v>
      </c>
      <c r="M30" s="32">
        <f>VLOOKUP($A30&amp;M$93,決統データ!$A$3:$DE$187,$E30+19,FALSE)</f>
        <v>0</v>
      </c>
      <c r="N30" s="32">
        <f>VLOOKUP($A30&amp;N$93,決統データ!$A$3:$DE$187,$E30+19,FALSE)</f>
        <v>0</v>
      </c>
      <c r="O30" s="128">
        <f t="shared" si="0"/>
        <v>0</v>
      </c>
    </row>
    <row r="31" spans="1:15" x14ac:dyDescent="0.2">
      <c r="A31" s="17" t="str">
        <f t="shared" si="1"/>
        <v>1222601</v>
      </c>
      <c r="B31" s="18" t="s">
        <v>35</v>
      </c>
      <c r="C31" s="19">
        <v>26</v>
      </c>
      <c r="D31" s="18" t="s">
        <v>412</v>
      </c>
      <c r="E31" s="14">
        <v>30</v>
      </c>
      <c r="F31" s="363"/>
      <c r="G31" s="241" t="s">
        <v>34</v>
      </c>
      <c r="H31" s="241"/>
      <c r="I31" s="241"/>
      <c r="J31" s="250"/>
      <c r="K31" s="32">
        <f>VLOOKUP($A31&amp;K$93,決統データ!$A$3:$DE$187,$E31+19,FALSE)</f>
        <v>0</v>
      </c>
      <c r="L31" s="32">
        <f>VLOOKUP($A31&amp;L$93,決統データ!$A$3:$DE$187,$E31+19,FALSE)</f>
        <v>0</v>
      </c>
      <c r="M31" s="32">
        <f>VLOOKUP($A31&amp;M$93,決統データ!$A$3:$DE$187,$E31+19,FALSE)</f>
        <v>0</v>
      </c>
      <c r="N31" s="32">
        <f>VLOOKUP($A31&amp;N$93,決統データ!$A$3:$DE$187,$E31+19,FALSE)</f>
        <v>0</v>
      </c>
      <c r="O31" s="128">
        <f t="shared" si="0"/>
        <v>0</v>
      </c>
    </row>
    <row r="32" spans="1:15" x14ac:dyDescent="0.2">
      <c r="A32" s="17" t="str">
        <f t="shared" si="1"/>
        <v>1222601</v>
      </c>
      <c r="B32" s="18" t="s">
        <v>35</v>
      </c>
      <c r="C32" s="19">
        <v>26</v>
      </c>
      <c r="D32" s="18" t="s">
        <v>412</v>
      </c>
      <c r="E32" s="14">
        <v>31</v>
      </c>
      <c r="F32" s="363"/>
      <c r="G32" s="241" t="s">
        <v>487</v>
      </c>
      <c r="H32" s="241"/>
      <c r="I32" s="241"/>
      <c r="J32" s="250"/>
      <c r="K32" s="32">
        <f>VLOOKUP($A32&amp;K$93,決統データ!$A$3:$DE$187,$E32+19,FALSE)</f>
        <v>0</v>
      </c>
      <c r="L32" s="32">
        <f>VLOOKUP($A32&amp;L$93,決統データ!$A$3:$DE$187,$E32+19,FALSE)</f>
        <v>0</v>
      </c>
      <c r="M32" s="32">
        <f>VLOOKUP($A32&amp;M$93,決統データ!$A$3:$DE$187,$E32+19,FALSE)</f>
        <v>0</v>
      </c>
      <c r="N32" s="32">
        <f>VLOOKUP($A32&amp;N$93,決統データ!$A$3:$DE$187,$E32+19,FALSE)</f>
        <v>0</v>
      </c>
      <c r="O32" s="128">
        <f t="shared" si="0"/>
        <v>0</v>
      </c>
    </row>
    <row r="33" spans="1:15" x14ac:dyDescent="0.2">
      <c r="A33" s="17" t="str">
        <f t="shared" si="1"/>
        <v>1222601</v>
      </c>
      <c r="B33" s="18" t="s">
        <v>35</v>
      </c>
      <c r="C33" s="19">
        <v>26</v>
      </c>
      <c r="D33" s="18" t="s">
        <v>412</v>
      </c>
      <c r="E33" s="14">
        <v>32</v>
      </c>
      <c r="F33" s="363"/>
      <c r="G33" s="241" t="s">
        <v>486</v>
      </c>
      <c r="H33" s="241"/>
      <c r="I33" s="241"/>
      <c r="J33" s="250"/>
      <c r="K33" s="32">
        <f>VLOOKUP($A33&amp;K$93,決統データ!$A$3:$DE$187,$E33+19,FALSE)</f>
        <v>0</v>
      </c>
      <c r="L33" s="32">
        <f>VLOOKUP($A33&amp;L$93,決統データ!$A$3:$DE$187,$E33+19,FALSE)</f>
        <v>0</v>
      </c>
      <c r="M33" s="32">
        <f>VLOOKUP($A33&amp;M$93,決統データ!$A$3:$DE$187,$E33+19,FALSE)</f>
        <v>0</v>
      </c>
      <c r="N33" s="32">
        <f>VLOOKUP($A33&amp;N$93,決統データ!$A$3:$DE$187,$E33+19,FALSE)</f>
        <v>0</v>
      </c>
      <c r="O33" s="128">
        <f t="shared" si="0"/>
        <v>0</v>
      </c>
    </row>
    <row r="34" spans="1:15" x14ac:dyDescent="0.2">
      <c r="A34" s="17" t="str">
        <f t="shared" si="1"/>
        <v>1222601</v>
      </c>
      <c r="B34" s="18" t="s">
        <v>35</v>
      </c>
      <c r="C34" s="19">
        <v>26</v>
      </c>
      <c r="D34" s="18" t="s">
        <v>412</v>
      </c>
      <c r="E34" s="14">
        <v>33</v>
      </c>
      <c r="F34" s="363"/>
      <c r="G34" s="241" t="s">
        <v>485</v>
      </c>
      <c r="H34" s="241"/>
      <c r="I34" s="241"/>
      <c r="J34" s="250"/>
      <c r="K34" s="32">
        <f>VLOOKUP($A34&amp;K$93,決統データ!$A$3:$DE$187,$E34+19,FALSE)</f>
        <v>0</v>
      </c>
      <c r="L34" s="32">
        <f>VLOOKUP($A34&amp;L$93,決統データ!$A$3:$DE$187,$E34+19,FALSE)</f>
        <v>16269</v>
      </c>
      <c r="M34" s="32">
        <f>VLOOKUP($A34&amp;M$93,決統データ!$A$3:$DE$187,$E34+19,FALSE)</f>
        <v>0</v>
      </c>
      <c r="N34" s="32">
        <f>VLOOKUP($A34&amp;N$93,決統データ!$A$3:$DE$187,$E34+19,FALSE)</f>
        <v>7000</v>
      </c>
      <c r="O34" s="128">
        <f t="shared" si="0"/>
        <v>23269</v>
      </c>
    </row>
    <row r="35" spans="1:15" x14ac:dyDescent="0.2">
      <c r="A35" s="17" t="str">
        <f t="shared" si="1"/>
        <v>1222601</v>
      </c>
      <c r="B35" s="18" t="s">
        <v>35</v>
      </c>
      <c r="C35" s="19">
        <v>26</v>
      </c>
      <c r="D35" s="18" t="s">
        <v>412</v>
      </c>
      <c r="E35" s="14">
        <v>34</v>
      </c>
      <c r="F35" s="363"/>
      <c r="G35" s="405" t="s">
        <v>484</v>
      </c>
      <c r="H35" s="405"/>
      <c r="I35" s="241"/>
      <c r="J35" s="250"/>
      <c r="K35" s="32">
        <f>VLOOKUP($A35&amp;K$93,決統データ!$A$3:$DE$187,$E35+19,FALSE)</f>
        <v>0</v>
      </c>
      <c r="L35" s="32">
        <f>VLOOKUP($A35&amp;L$93,決統データ!$A$3:$DE$187,$E35+19,FALSE)</f>
        <v>0</v>
      </c>
      <c r="M35" s="32">
        <f>VLOOKUP($A35&amp;M$93,決統データ!$A$3:$DE$187,$E35+19,FALSE)</f>
        <v>0</v>
      </c>
      <c r="N35" s="32">
        <f>VLOOKUP($A35&amp;N$93,決統データ!$A$3:$DE$187,$E35+19,FALSE)</f>
        <v>0</v>
      </c>
      <c r="O35" s="128">
        <f t="shared" ref="O35:O66" si="2">SUM(K35:N35)</f>
        <v>0</v>
      </c>
    </row>
    <row r="36" spans="1:15" x14ac:dyDescent="0.2">
      <c r="A36" s="17" t="str">
        <f t="shared" si="1"/>
        <v>1222601</v>
      </c>
      <c r="B36" s="18" t="s">
        <v>35</v>
      </c>
      <c r="C36" s="19">
        <v>26</v>
      </c>
      <c r="D36" s="18" t="s">
        <v>412</v>
      </c>
      <c r="E36" s="14">
        <v>35</v>
      </c>
      <c r="F36" s="363"/>
      <c r="G36" s="469" t="s">
        <v>33</v>
      </c>
      <c r="H36" s="470"/>
      <c r="I36" s="267" t="s">
        <v>483</v>
      </c>
      <c r="J36" s="267"/>
      <c r="K36" s="32">
        <f>VLOOKUP($A36&amp;K$93,決統データ!$A$3:$DE$187,$E36+19,FALSE)</f>
        <v>0</v>
      </c>
      <c r="L36" s="32">
        <f>VLOOKUP($A36&amp;L$93,決統データ!$A$3:$DE$187,$E36+19,FALSE)</f>
        <v>0</v>
      </c>
      <c r="M36" s="32">
        <f>VLOOKUP($A36&amp;M$93,決統データ!$A$3:$DE$187,$E36+19,FALSE)</f>
        <v>0</v>
      </c>
      <c r="N36" s="32">
        <f>VLOOKUP($A36&amp;N$93,決統データ!$A$3:$DE$187,$E36+19,FALSE)</f>
        <v>0</v>
      </c>
      <c r="O36" s="128">
        <f t="shared" si="2"/>
        <v>0</v>
      </c>
    </row>
    <row r="37" spans="1:15" x14ac:dyDescent="0.2">
      <c r="A37" s="17" t="str">
        <f t="shared" si="1"/>
        <v>1222601</v>
      </c>
      <c r="B37" s="18" t="s">
        <v>35</v>
      </c>
      <c r="C37" s="19">
        <v>26</v>
      </c>
      <c r="D37" s="18" t="s">
        <v>412</v>
      </c>
      <c r="E37" s="14">
        <v>36</v>
      </c>
      <c r="F37" s="363"/>
      <c r="G37" s="471"/>
      <c r="H37" s="472"/>
      <c r="I37" s="267" t="s">
        <v>482</v>
      </c>
      <c r="J37" s="267"/>
      <c r="K37" s="32">
        <f>VLOOKUP($A37&amp;K$93,決統データ!$A$3:$DE$187,$E37+19,FALSE)</f>
        <v>0</v>
      </c>
      <c r="L37" s="32">
        <f>VLOOKUP($A37&amp;L$93,決統データ!$A$3:$DE$187,$E37+19,FALSE)</f>
        <v>0</v>
      </c>
      <c r="M37" s="32">
        <f>VLOOKUP($A37&amp;M$93,決統データ!$A$3:$DE$187,$E37+19,FALSE)</f>
        <v>0</v>
      </c>
      <c r="N37" s="32">
        <f>VLOOKUP($A37&amp;N$93,決統データ!$A$3:$DE$187,$E37+19,FALSE)</f>
        <v>0</v>
      </c>
      <c r="O37" s="128">
        <f t="shared" si="2"/>
        <v>0</v>
      </c>
    </row>
    <row r="38" spans="1:15" x14ac:dyDescent="0.2">
      <c r="A38" s="17" t="str">
        <f t="shared" si="1"/>
        <v>1222601</v>
      </c>
      <c r="B38" s="18" t="s">
        <v>35</v>
      </c>
      <c r="C38" s="19">
        <v>26</v>
      </c>
      <c r="D38" s="18" t="s">
        <v>412</v>
      </c>
      <c r="E38" s="14">
        <v>37</v>
      </c>
      <c r="F38" s="363"/>
      <c r="G38" s="410" t="s">
        <v>168</v>
      </c>
      <c r="H38" s="404" t="s">
        <v>481</v>
      </c>
      <c r="I38" s="241"/>
      <c r="J38" s="250"/>
      <c r="K38" s="32">
        <f>VLOOKUP($A38&amp;K$93,決統データ!$A$3:$DE$187,$E38+19,FALSE)</f>
        <v>0</v>
      </c>
      <c r="L38" s="32">
        <f>VLOOKUP($A38&amp;L$93,決統データ!$A$3:$DE$187,$E38+19,FALSE)</f>
        <v>0</v>
      </c>
      <c r="M38" s="32">
        <f>VLOOKUP($A38&amp;M$93,決統データ!$A$3:$DE$187,$E38+19,FALSE)</f>
        <v>0</v>
      </c>
      <c r="N38" s="32">
        <f>VLOOKUP($A38&amp;N$93,決統データ!$A$3:$DE$187,$E38+19,FALSE)</f>
        <v>0</v>
      </c>
      <c r="O38" s="128">
        <f t="shared" si="2"/>
        <v>0</v>
      </c>
    </row>
    <row r="39" spans="1:15" x14ac:dyDescent="0.2">
      <c r="A39" s="17" t="str">
        <f t="shared" si="1"/>
        <v>1222601</v>
      </c>
      <c r="B39" s="18" t="s">
        <v>35</v>
      </c>
      <c r="C39" s="19">
        <v>26</v>
      </c>
      <c r="D39" s="18" t="s">
        <v>412</v>
      </c>
      <c r="E39" s="14">
        <v>38</v>
      </c>
      <c r="F39" s="363"/>
      <c r="G39" s="403"/>
      <c r="H39" s="241" t="s">
        <v>479</v>
      </c>
      <c r="I39" s="241"/>
      <c r="J39" s="250"/>
      <c r="K39" s="32">
        <f>VLOOKUP($A39&amp;K$93,決統データ!$A$3:$DE$187,$E39+19,FALSE)</f>
        <v>0</v>
      </c>
      <c r="L39" s="32">
        <f>VLOOKUP($A39&amp;L$93,決統データ!$A$3:$DE$187,$E39+19,FALSE)</f>
        <v>0</v>
      </c>
      <c r="M39" s="32">
        <f>VLOOKUP($A39&amp;M$93,決統データ!$A$3:$DE$187,$E39+19,FALSE)</f>
        <v>0</v>
      </c>
      <c r="N39" s="32">
        <f>VLOOKUP($A39&amp;N$93,決統データ!$A$3:$DE$187,$E39+19,FALSE)</f>
        <v>0</v>
      </c>
      <c r="O39" s="128">
        <f t="shared" si="2"/>
        <v>0</v>
      </c>
    </row>
    <row r="40" spans="1:15" x14ac:dyDescent="0.2">
      <c r="A40" s="17" t="str">
        <f t="shared" si="1"/>
        <v>1222601</v>
      </c>
      <c r="B40" s="18" t="s">
        <v>35</v>
      </c>
      <c r="C40" s="19">
        <v>26</v>
      </c>
      <c r="D40" s="18" t="s">
        <v>412</v>
      </c>
      <c r="E40" s="14">
        <v>39</v>
      </c>
      <c r="F40" s="363"/>
      <c r="G40" s="403"/>
      <c r="H40" s="241" t="s">
        <v>480</v>
      </c>
      <c r="I40" s="241"/>
      <c r="J40" s="250"/>
      <c r="K40" s="32">
        <f>VLOOKUP($A40&amp;K$93,決統データ!$A$3:$DE$187,$E40+19,FALSE)</f>
        <v>0</v>
      </c>
      <c r="L40" s="32">
        <f>VLOOKUP($A40&amp;L$93,決統データ!$A$3:$DE$187,$E40+19,FALSE)</f>
        <v>0</v>
      </c>
      <c r="M40" s="32">
        <f>VLOOKUP($A40&amp;M$93,決統データ!$A$3:$DE$187,$E40+19,FALSE)</f>
        <v>0</v>
      </c>
      <c r="N40" s="32">
        <f>VLOOKUP($A40&amp;N$93,決統データ!$A$3:$DE$187,$E40+19,FALSE)</f>
        <v>0</v>
      </c>
      <c r="O40" s="128">
        <f t="shared" si="2"/>
        <v>0</v>
      </c>
    </row>
    <row r="41" spans="1:15" x14ac:dyDescent="0.2">
      <c r="A41" s="17" t="str">
        <f t="shared" si="1"/>
        <v>1222601</v>
      </c>
      <c r="B41" s="18" t="s">
        <v>35</v>
      </c>
      <c r="C41" s="19">
        <v>26</v>
      </c>
      <c r="D41" s="18" t="s">
        <v>412</v>
      </c>
      <c r="E41" s="14">
        <v>40</v>
      </c>
      <c r="F41" s="363"/>
      <c r="G41" s="403"/>
      <c r="H41" s="241" t="s">
        <v>479</v>
      </c>
      <c r="I41" s="241"/>
      <c r="J41" s="250"/>
      <c r="K41" s="32">
        <f>VLOOKUP($A41&amp;K$93,決統データ!$A$3:$DE$187,$E41+19,FALSE)</f>
        <v>0</v>
      </c>
      <c r="L41" s="32">
        <f>VLOOKUP($A41&amp;L$93,決統データ!$A$3:$DE$187,$E41+19,FALSE)</f>
        <v>0</v>
      </c>
      <c r="M41" s="32">
        <f>VLOOKUP($A41&amp;M$93,決統データ!$A$3:$DE$187,$E41+19,FALSE)</f>
        <v>0</v>
      </c>
      <c r="N41" s="32">
        <f>VLOOKUP($A41&amp;N$93,決統データ!$A$3:$DE$187,$E41+19,FALSE)</f>
        <v>0</v>
      </c>
      <c r="O41" s="128">
        <f t="shared" si="2"/>
        <v>0</v>
      </c>
    </row>
    <row r="42" spans="1:15" x14ac:dyDescent="0.2">
      <c r="A42" s="17" t="str">
        <f t="shared" si="1"/>
        <v>1222601</v>
      </c>
      <c r="B42" s="18" t="s">
        <v>35</v>
      </c>
      <c r="C42" s="19">
        <v>26</v>
      </c>
      <c r="D42" s="18" t="s">
        <v>412</v>
      </c>
      <c r="E42" s="14">
        <v>41</v>
      </c>
      <c r="F42" s="363"/>
      <c r="G42" s="403" t="s">
        <v>478</v>
      </c>
      <c r="H42" s="376" t="s">
        <v>457</v>
      </c>
      <c r="I42" s="378" t="s">
        <v>286</v>
      </c>
      <c r="J42" s="53" t="s">
        <v>46</v>
      </c>
      <c r="K42" s="32">
        <f>VLOOKUP($A42&amp;K$93,決統データ!$A$3:$DE$187,$E42+19,FALSE)</f>
        <v>0</v>
      </c>
      <c r="L42" s="32">
        <f>VLOOKUP($A42&amp;L$93,決統データ!$A$3:$DE$187,$E42+19,FALSE)</f>
        <v>0</v>
      </c>
      <c r="M42" s="32">
        <f>VLOOKUP($A42&amp;M$93,決統データ!$A$3:$DE$187,$E42+19,FALSE)</f>
        <v>0</v>
      </c>
      <c r="N42" s="32">
        <f>VLOOKUP($A42&amp;N$93,決統データ!$A$3:$DE$187,$E42+19,FALSE)</f>
        <v>0</v>
      </c>
      <c r="O42" s="128">
        <f t="shared" si="2"/>
        <v>0</v>
      </c>
    </row>
    <row r="43" spans="1:15" x14ac:dyDescent="0.2">
      <c r="A43" s="17" t="str">
        <f t="shared" si="1"/>
        <v>1222601</v>
      </c>
      <c r="B43" s="18" t="s">
        <v>35</v>
      </c>
      <c r="C43" s="19">
        <v>26</v>
      </c>
      <c r="D43" s="18" t="s">
        <v>412</v>
      </c>
      <c r="E43" s="14">
        <v>42</v>
      </c>
      <c r="F43" s="363"/>
      <c r="G43" s="403"/>
      <c r="H43" s="377"/>
      <c r="I43" s="379"/>
      <c r="J43" s="53" t="s">
        <v>43</v>
      </c>
      <c r="K43" s="32">
        <f>VLOOKUP($A43&amp;K$93,決統データ!$A$3:$DE$187,$E43+19,FALSE)</f>
        <v>0</v>
      </c>
      <c r="L43" s="32">
        <f>VLOOKUP($A43&amp;L$93,決統データ!$A$3:$DE$187,$E43+19,FALSE)</f>
        <v>0</v>
      </c>
      <c r="M43" s="32">
        <f>VLOOKUP($A43&amp;M$93,決統データ!$A$3:$DE$187,$E43+19,FALSE)</f>
        <v>0</v>
      </c>
      <c r="N43" s="32">
        <f>VLOOKUP($A43&amp;N$93,決統データ!$A$3:$DE$187,$E43+19,FALSE)</f>
        <v>0</v>
      </c>
      <c r="O43" s="128">
        <f t="shared" si="2"/>
        <v>0</v>
      </c>
    </row>
    <row r="44" spans="1:15" x14ac:dyDescent="0.2">
      <c r="A44" s="17" t="str">
        <f t="shared" si="1"/>
        <v>1222601</v>
      </c>
      <c r="B44" s="18" t="s">
        <v>35</v>
      </c>
      <c r="C44" s="19">
        <v>26</v>
      </c>
      <c r="D44" s="18" t="s">
        <v>412</v>
      </c>
      <c r="E44" s="14">
        <v>43</v>
      </c>
      <c r="F44" s="363"/>
      <c r="G44" s="403"/>
      <c r="H44" s="404"/>
      <c r="I44" s="380"/>
      <c r="J44" s="53" t="s">
        <v>369</v>
      </c>
      <c r="K44" s="32">
        <f>VLOOKUP($A44&amp;K$93,決統データ!$A$3:$DE$187,$E44+19,FALSE)</f>
        <v>0</v>
      </c>
      <c r="L44" s="32">
        <f>VLOOKUP($A44&amp;L$93,決統データ!$A$3:$DE$187,$E44+19,FALSE)</f>
        <v>0</v>
      </c>
      <c r="M44" s="32">
        <f>VLOOKUP($A44&amp;M$93,決統データ!$A$3:$DE$187,$E44+19,FALSE)</f>
        <v>0</v>
      </c>
      <c r="N44" s="32">
        <f>VLOOKUP($A44&amp;N$93,決統データ!$A$3:$DE$187,$E44+19,FALSE)</f>
        <v>0</v>
      </c>
      <c r="O44" s="128">
        <f t="shared" si="2"/>
        <v>0</v>
      </c>
    </row>
    <row r="45" spans="1:15" x14ac:dyDescent="0.2">
      <c r="A45" s="17" t="str">
        <f t="shared" si="1"/>
        <v>1222601</v>
      </c>
      <c r="B45" s="18" t="s">
        <v>35</v>
      </c>
      <c r="C45" s="19">
        <v>26</v>
      </c>
      <c r="D45" s="18" t="s">
        <v>412</v>
      </c>
      <c r="E45" s="14">
        <v>44</v>
      </c>
      <c r="F45" s="363"/>
      <c r="G45" s="403"/>
      <c r="H45" s="241" t="s">
        <v>477</v>
      </c>
      <c r="I45" s="241"/>
      <c r="J45" s="250"/>
      <c r="K45" s="32">
        <f>VLOOKUP($A45&amp;K$93,決統データ!$A$3:$DE$187,$E45+19,FALSE)</f>
        <v>0</v>
      </c>
      <c r="L45" s="32">
        <f>VLOOKUP($A45&amp;L$93,決統データ!$A$3:$DE$187,$E45+19,FALSE)</f>
        <v>0</v>
      </c>
      <c r="M45" s="32">
        <f>VLOOKUP($A45&amp;M$93,決統データ!$A$3:$DE$187,$E45+19,FALSE)</f>
        <v>0</v>
      </c>
      <c r="N45" s="32">
        <f>VLOOKUP($A45&amp;N$93,決統データ!$A$3:$DE$187,$E45+19,FALSE)</f>
        <v>0</v>
      </c>
      <c r="O45" s="128">
        <f t="shared" si="2"/>
        <v>0</v>
      </c>
    </row>
    <row r="46" spans="1:15" x14ac:dyDescent="0.2">
      <c r="A46" s="17" t="str">
        <f t="shared" si="1"/>
        <v>1222601</v>
      </c>
      <c r="B46" s="18" t="s">
        <v>35</v>
      </c>
      <c r="C46" s="19">
        <v>26</v>
      </c>
      <c r="D46" s="18" t="s">
        <v>412</v>
      </c>
      <c r="E46" s="14">
        <v>45</v>
      </c>
      <c r="F46" s="363"/>
      <c r="G46" s="403"/>
      <c r="H46" s="241" t="s">
        <v>540</v>
      </c>
      <c r="I46" s="241"/>
      <c r="J46" s="250"/>
      <c r="K46" s="32">
        <f>VLOOKUP($A46&amp;K$93,決統データ!$A$3:$DE$187,$E46+19,FALSE)</f>
        <v>0</v>
      </c>
      <c r="L46" s="32">
        <f>VLOOKUP($A46&amp;L$93,決統データ!$A$3:$DE$187,$E46+19,FALSE)</f>
        <v>0</v>
      </c>
      <c r="M46" s="32">
        <f>VLOOKUP($A46&amp;M$93,決統データ!$A$3:$DE$187,$E46+19,FALSE)</f>
        <v>0</v>
      </c>
      <c r="N46" s="32">
        <f>VLOOKUP($A46&amp;N$93,決統データ!$A$3:$DE$187,$E46+19,FALSE)</f>
        <v>0</v>
      </c>
      <c r="O46" s="128">
        <f t="shared" si="2"/>
        <v>0</v>
      </c>
    </row>
    <row r="47" spans="1:15" x14ac:dyDescent="0.2">
      <c r="A47" s="17" t="str">
        <f t="shared" si="1"/>
        <v>1222601</v>
      </c>
      <c r="B47" s="18" t="s">
        <v>35</v>
      </c>
      <c r="C47" s="19">
        <v>26</v>
      </c>
      <c r="D47" s="18" t="s">
        <v>412</v>
      </c>
      <c r="E47" s="14">
        <v>46</v>
      </c>
      <c r="F47" s="363"/>
      <c r="G47" s="403"/>
      <c r="H47" s="241" t="s">
        <v>475</v>
      </c>
      <c r="I47" s="241"/>
      <c r="J47" s="250"/>
      <c r="K47" s="32">
        <f>VLOOKUP($A47&amp;K$93,決統データ!$A$3:$DE$187,$E47+19,FALSE)</f>
        <v>0</v>
      </c>
      <c r="L47" s="32">
        <f>VLOOKUP($A47&amp;L$93,決統データ!$A$3:$DE$187,$E47+19,FALSE)</f>
        <v>0</v>
      </c>
      <c r="M47" s="32">
        <f>VLOOKUP($A47&amp;M$93,決統データ!$A$3:$DE$187,$E47+19,FALSE)</f>
        <v>0</v>
      </c>
      <c r="N47" s="32">
        <f>VLOOKUP($A47&amp;N$93,決統データ!$A$3:$DE$187,$E47+19,FALSE)</f>
        <v>0</v>
      </c>
      <c r="O47" s="128">
        <f t="shared" si="2"/>
        <v>0</v>
      </c>
    </row>
    <row r="48" spans="1:15" x14ac:dyDescent="0.2">
      <c r="A48" s="17" t="str">
        <f t="shared" si="1"/>
        <v>1222601</v>
      </c>
      <c r="B48" s="18" t="s">
        <v>35</v>
      </c>
      <c r="C48" s="19">
        <v>26</v>
      </c>
      <c r="D48" s="18" t="s">
        <v>412</v>
      </c>
      <c r="E48" s="14">
        <v>47</v>
      </c>
      <c r="F48" s="363"/>
      <c r="G48" s="403"/>
      <c r="H48" s="241" t="s">
        <v>474</v>
      </c>
      <c r="I48" s="241"/>
      <c r="J48" s="250"/>
      <c r="K48" s="32">
        <f>VLOOKUP($A48&amp;K$93,決統データ!$A$3:$DE$187,$E48+19,FALSE)</f>
        <v>0</v>
      </c>
      <c r="L48" s="32">
        <f>VLOOKUP($A48&amp;L$93,決統データ!$A$3:$DE$187,$E48+19,FALSE)</f>
        <v>0</v>
      </c>
      <c r="M48" s="32">
        <f>VLOOKUP($A48&amp;M$93,決統データ!$A$3:$DE$187,$E48+19,FALSE)</f>
        <v>0</v>
      </c>
      <c r="N48" s="32">
        <f>VLOOKUP($A48&amp;N$93,決統データ!$A$3:$DE$187,$E48+19,FALSE)</f>
        <v>0</v>
      </c>
      <c r="O48" s="128">
        <f t="shared" si="2"/>
        <v>0</v>
      </c>
    </row>
    <row r="49" spans="1:15" x14ac:dyDescent="0.2">
      <c r="A49" s="17" t="str">
        <f t="shared" si="1"/>
        <v>1222601</v>
      </c>
      <c r="B49" s="18" t="s">
        <v>35</v>
      </c>
      <c r="C49" s="19">
        <v>26</v>
      </c>
      <c r="D49" s="18" t="s">
        <v>412</v>
      </c>
      <c r="E49" s="14">
        <v>48</v>
      </c>
      <c r="F49" s="363"/>
      <c r="G49" s="403"/>
      <c r="H49" s="241" t="s">
        <v>369</v>
      </c>
      <c r="I49" s="241"/>
      <c r="J49" s="250"/>
      <c r="K49" s="32">
        <f>VLOOKUP($A49&amp;K$93,決統データ!$A$3:$DE$187,$E49+19,FALSE)</f>
        <v>0</v>
      </c>
      <c r="L49" s="32">
        <f>VLOOKUP($A49&amp;L$93,決統データ!$A$3:$DE$187,$E49+19,FALSE)</f>
        <v>0</v>
      </c>
      <c r="M49" s="32">
        <f>VLOOKUP($A49&amp;M$93,決統データ!$A$3:$DE$187,$E49+19,FALSE)</f>
        <v>0</v>
      </c>
      <c r="N49" s="32">
        <f>VLOOKUP($A49&amp;N$93,決統データ!$A$3:$DE$187,$E49+19,FALSE)</f>
        <v>0</v>
      </c>
      <c r="O49" s="128">
        <f t="shared" si="2"/>
        <v>0</v>
      </c>
    </row>
    <row r="50" spans="1:15" x14ac:dyDescent="0.2">
      <c r="A50" s="17" t="str">
        <f t="shared" si="1"/>
        <v>1222601</v>
      </c>
      <c r="B50" s="18" t="s">
        <v>35</v>
      </c>
      <c r="C50" s="19">
        <v>26</v>
      </c>
      <c r="D50" s="18" t="s">
        <v>412</v>
      </c>
      <c r="E50" s="14">
        <v>49</v>
      </c>
      <c r="F50" s="363"/>
      <c r="G50" s="241" t="s">
        <v>473</v>
      </c>
      <c r="H50" s="241"/>
      <c r="I50" s="241"/>
      <c r="J50" s="250"/>
      <c r="K50" s="32">
        <f>VLOOKUP($A50&amp;K$93,決統データ!$A$3:$DE$187,$E50+19,FALSE)</f>
        <v>0</v>
      </c>
      <c r="L50" s="32">
        <f>VLOOKUP($A50&amp;L$93,決統データ!$A$3:$DE$187,$E50+19,FALSE)</f>
        <v>0</v>
      </c>
      <c r="M50" s="32">
        <f>VLOOKUP($A50&amp;M$93,決統データ!$A$3:$DE$187,$E50+19,FALSE)</f>
        <v>0</v>
      </c>
      <c r="N50" s="32">
        <f>VLOOKUP($A50&amp;N$93,決統データ!$A$3:$DE$187,$E50+19,FALSE)</f>
        <v>0</v>
      </c>
      <c r="O50" s="128">
        <f t="shared" si="2"/>
        <v>0</v>
      </c>
    </row>
    <row r="51" spans="1:15" x14ac:dyDescent="0.2">
      <c r="A51" s="17" t="str">
        <f t="shared" si="1"/>
        <v>1222601</v>
      </c>
      <c r="B51" s="18" t="s">
        <v>35</v>
      </c>
      <c r="C51" s="19">
        <v>26</v>
      </c>
      <c r="D51" s="18" t="s">
        <v>412</v>
      </c>
      <c r="E51" s="14">
        <v>50</v>
      </c>
      <c r="F51" s="363"/>
      <c r="G51" s="370" t="s">
        <v>33</v>
      </c>
      <c r="H51" s="241" t="s">
        <v>471</v>
      </c>
      <c r="I51" s="241"/>
      <c r="J51" s="250"/>
      <c r="K51" s="32">
        <f>VLOOKUP($A51&amp;K$93,決統データ!$A$3:$DE$187,$E51+19,FALSE)</f>
        <v>0</v>
      </c>
      <c r="L51" s="32">
        <f>VLOOKUP($A51&amp;L$93,決統データ!$A$3:$DE$187,$E51+19,FALSE)</f>
        <v>0</v>
      </c>
      <c r="M51" s="32">
        <f>VLOOKUP($A51&amp;M$93,決統データ!$A$3:$DE$187,$E51+19,FALSE)</f>
        <v>0</v>
      </c>
      <c r="N51" s="32">
        <f>VLOOKUP($A51&amp;N$93,決統データ!$A$3:$DE$187,$E51+19,FALSE)</f>
        <v>0</v>
      </c>
      <c r="O51" s="128">
        <f t="shared" si="2"/>
        <v>0</v>
      </c>
    </row>
    <row r="52" spans="1:15" x14ac:dyDescent="0.2">
      <c r="A52" s="17" t="str">
        <f t="shared" si="1"/>
        <v>1222601</v>
      </c>
      <c r="B52" s="18" t="s">
        <v>35</v>
      </c>
      <c r="C52" s="19">
        <v>26</v>
      </c>
      <c r="D52" s="18" t="s">
        <v>412</v>
      </c>
      <c r="E52" s="14">
        <v>51</v>
      </c>
      <c r="F52" s="363"/>
      <c r="G52" s="371"/>
      <c r="H52" s="241" t="s">
        <v>47</v>
      </c>
      <c r="I52" s="241"/>
      <c r="J52" s="250"/>
      <c r="K52" s="32">
        <f>VLOOKUP($A52&amp;K$93,決統データ!$A$3:$DE$187,$E52+19,FALSE)</f>
        <v>0</v>
      </c>
      <c r="L52" s="32">
        <f>VLOOKUP($A52&amp;L$93,決統データ!$A$3:$DE$187,$E52+19,FALSE)</f>
        <v>0</v>
      </c>
      <c r="M52" s="32">
        <f>VLOOKUP($A52&amp;M$93,決統データ!$A$3:$DE$187,$E52+19,FALSE)</f>
        <v>0</v>
      </c>
      <c r="N52" s="32">
        <f>VLOOKUP($A52&amp;N$93,決統データ!$A$3:$DE$187,$E52+19,FALSE)</f>
        <v>0</v>
      </c>
      <c r="O52" s="128">
        <f t="shared" si="2"/>
        <v>0</v>
      </c>
    </row>
    <row r="53" spans="1:15" x14ac:dyDescent="0.2">
      <c r="A53" s="17" t="str">
        <f t="shared" si="1"/>
        <v>1222601</v>
      </c>
      <c r="B53" s="18" t="s">
        <v>35</v>
      </c>
      <c r="C53" s="19">
        <v>26</v>
      </c>
      <c r="D53" s="18" t="s">
        <v>412</v>
      </c>
      <c r="E53" s="14">
        <v>52</v>
      </c>
      <c r="F53" s="363"/>
      <c r="G53" s="372"/>
      <c r="H53" s="241" t="s">
        <v>470</v>
      </c>
      <c r="I53" s="241"/>
      <c r="J53" s="250"/>
      <c r="K53" s="32">
        <f>VLOOKUP($A53&amp;K$93,決統データ!$A$3:$DE$187,$E53+19,FALSE)</f>
        <v>0</v>
      </c>
      <c r="L53" s="32">
        <f>VLOOKUP($A53&amp;L$93,決統データ!$A$3:$DE$187,$E53+19,FALSE)</f>
        <v>0</v>
      </c>
      <c r="M53" s="32">
        <f>VLOOKUP($A53&amp;M$93,決統データ!$A$3:$DE$187,$E53+19,FALSE)</f>
        <v>0</v>
      </c>
      <c r="N53" s="32">
        <f>VLOOKUP($A53&amp;N$93,決統データ!$A$3:$DE$187,$E53+19,FALSE)</f>
        <v>0</v>
      </c>
      <c r="O53" s="128">
        <f t="shared" si="2"/>
        <v>0</v>
      </c>
    </row>
    <row r="54" spans="1:15" x14ac:dyDescent="0.2">
      <c r="A54" s="17" t="str">
        <f t="shared" si="1"/>
        <v>1222601</v>
      </c>
      <c r="B54" s="18" t="s">
        <v>35</v>
      </c>
      <c r="C54" s="19">
        <v>26</v>
      </c>
      <c r="D54" s="18" t="s">
        <v>412</v>
      </c>
      <c r="E54" s="14">
        <v>53</v>
      </c>
      <c r="F54" s="363"/>
      <c r="G54" s="241" t="s">
        <v>469</v>
      </c>
      <c r="H54" s="241"/>
      <c r="I54" s="241"/>
      <c r="J54" s="250"/>
      <c r="K54" s="32">
        <f>VLOOKUP($A54&amp;K$93,決統データ!$A$3:$DE$187,$E54+19,FALSE)</f>
        <v>0</v>
      </c>
      <c r="L54" s="32">
        <f>VLOOKUP($A54&amp;L$93,決統データ!$A$3:$DE$187,$E54+19,FALSE)</f>
        <v>0</v>
      </c>
      <c r="M54" s="32">
        <f>VLOOKUP($A54&amp;M$93,決統データ!$A$3:$DE$187,$E54+19,FALSE)</f>
        <v>0</v>
      </c>
      <c r="N54" s="32">
        <f>VLOOKUP($A54&amp;N$93,決統データ!$A$3:$DE$187,$E54+19,FALSE)</f>
        <v>0</v>
      </c>
      <c r="O54" s="128">
        <f t="shared" si="2"/>
        <v>0</v>
      </c>
    </row>
    <row r="55" spans="1:15" x14ac:dyDescent="0.2">
      <c r="A55" s="17" t="str">
        <f t="shared" si="1"/>
        <v>1222601</v>
      </c>
      <c r="B55" s="18" t="s">
        <v>35</v>
      </c>
      <c r="C55" s="19">
        <v>26</v>
      </c>
      <c r="D55" s="18" t="s">
        <v>412</v>
      </c>
      <c r="E55" s="14">
        <v>54</v>
      </c>
      <c r="F55" s="363"/>
      <c r="G55" s="241" t="s">
        <v>468</v>
      </c>
      <c r="H55" s="241"/>
      <c r="I55" s="241"/>
      <c r="J55" s="250"/>
      <c r="K55" s="32">
        <f>VLOOKUP($A55&amp;K$93,決統データ!$A$3:$DE$187,$E55+19,FALSE)</f>
        <v>0</v>
      </c>
      <c r="L55" s="32">
        <f>VLOOKUP($A55&amp;L$93,決統データ!$A$3:$DE$187,$E55+19,FALSE)</f>
        <v>16269</v>
      </c>
      <c r="M55" s="32">
        <f>VLOOKUP($A55&amp;M$93,決統データ!$A$3:$DE$187,$E55+19,FALSE)</f>
        <v>0</v>
      </c>
      <c r="N55" s="32">
        <f>VLOOKUP($A55&amp;N$93,決統データ!$A$3:$DE$187,$E55+19,FALSE)</f>
        <v>7000</v>
      </c>
      <c r="O55" s="128">
        <f t="shared" si="2"/>
        <v>23269</v>
      </c>
    </row>
    <row r="56" spans="1:15" x14ac:dyDescent="0.2">
      <c r="A56" s="17" t="str">
        <f t="shared" si="1"/>
        <v>1222601</v>
      </c>
      <c r="B56" s="18" t="s">
        <v>35</v>
      </c>
      <c r="C56" s="19">
        <v>26</v>
      </c>
      <c r="D56" s="18" t="s">
        <v>412</v>
      </c>
      <c r="E56" s="14">
        <v>55</v>
      </c>
      <c r="F56" s="363"/>
      <c r="G56" s="241" t="s">
        <v>467</v>
      </c>
      <c r="H56" s="241"/>
      <c r="I56" s="241"/>
      <c r="J56" s="250"/>
      <c r="K56" s="32">
        <f>VLOOKUP($A56&amp;K$93,決統データ!$A$3:$DE$187,$E56+19,FALSE)</f>
        <v>0</v>
      </c>
      <c r="L56" s="32">
        <f>VLOOKUP($A56&amp;L$93,決統データ!$A$3:$DE$187,$E56+19,FALSE)</f>
        <v>0</v>
      </c>
      <c r="M56" s="32">
        <f>VLOOKUP($A56&amp;M$93,決統データ!$A$3:$DE$187,$E56+19,FALSE)</f>
        <v>0</v>
      </c>
      <c r="N56" s="32">
        <f>VLOOKUP($A56&amp;N$93,決統データ!$A$3:$DE$187,$E56+19,FALSE)</f>
        <v>0</v>
      </c>
      <c r="O56" s="128">
        <f t="shared" si="2"/>
        <v>0</v>
      </c>
    </row>
    <row r="57" spans="1:15" x14ac:dyDescent="0.2">
      <c r="A57" s="17" t="str">
        <f t="shared" si="1"/>
        <v>1222601</v>
      </c>
      <c r="B57" s="18" t="s">
        <v>35</v>
      </c>
      <c r="C57" s="19">
        <v>26</v>
      </c>
      <c r="D57" s="18" t="s">
        <v>412</v>
      </c>
      <c r="E57" s="14">
        <v>56</v>
      </c>
      <c r="F57" s="364"/>
      <c r="G57" s="241" t="s">
        <v>466</v>
      </c>
      <c r="H57" s="241"/>
      <c r="I57" s="241"/>
      <c r="J57" s="250"/>
      <c r="K57" s="32">
        <f>VLOOKUP($A57&amp;K$93,決統データ!$A$3:$DE$187,$E57+19,FALSE)</f>
        <v>0</v>
      </c>
      <c r="L57" s="32">
        <f>VLOOKUP($A57&amp;L$93,決統データ!$A$3:$DE$187,$E57+19,FALSE)</f>
        <v>-16269</v>
      </c>
      <c r="M57" s="32">
        <f>VLOOKUP($A57&amp;M$93,決統データ!$A$3:$DE$187,$E57+19,FALSE)</f>
        <v>0</v>
      </c>
      <c r="N57" s="32">
        <f>VLOOKUP($A57&amp;N$93,決統データ!$A$3:$DE$187,$E57+19,FALSE)</f>
        <v>-7000</v>
      </c>
      <c r="O57" s="128">
        <f t="shared" si="2"/>
        <v>-23269</v>
      </c>
    </row>
    <row r="58" spans="1:15" x14ac:dyDescent="0.2">
      <c r="A58" s="17" t="str">
        <f t="shared" si="1"/>
        <v>1222601</v>
      </c>
      <c r="B58" s="18" t="s">
        <v>35</v>
      </c>
      <c r="C58" s="19">
        <v>26</v>
      </c>
      <c r="D58" s="18" t="s">
        <v>412</v>
      </c>
      <c r="E58" s="14">
        <v>57</v>
      </c>
      <c r="F58" s="241" t="s">
        <v>465</v>
      </c>
      <c r="G58" s="241"/>
      <c r="H58" s="241"/>
      <c r="I58" s="241"/>
      <c r="J58" s="250"/>
      <c r="K58" s="32">
        <f>VLOOKUP($A58&amp;K$93,決統データ!$A$3:$DE$187,$E58+19,FALSE)</f>
        <v>0</v>
      </c>
      <c r="L58" s="32">
        <f>VLOOKUP($A58&amp;L$93,決統データ!$A$3:$DE$187,$E58+19,FALSE)</f>
        <v>0</v>
      </c>
      <c r="M58" s="32">
        <f>VLOOKUP($A58&amp;M$93,決統データ!$A$3:$DE$187,$E58+19,FALSE)</f>
        <v>3668</v>
      </c>
      <c r="N58" s="32">
        <f>VLOOKUP($A58&amp;N$93,決統データ!$A$3:$DE$187,$E58+19,FALSE)</f>
        <v>6497</v>
      </c>
      <c r="O58" s="128">
        <f t="shared" si="2"/>
        <v>10165</v>
      </c>
    </row>
    <row r="59" spans="1:15" x14ac:dyDescent="0.2">
      <c r="A59" s="17" t="str">
        <f t="shared" si="1"/>
        <v>1222601</v>
      </c>
      <c r="B59" s="18" t="s">
        <v>35</v>
      </c>
      <c r="C59" s="19">
        <v>26</v>
      </c>
      <c r="D59" s="18" t="s">
        <v>412</v>
      </c>
      <c r="E59" s="14">
        <v>58</v>
      </c>
      <c r="F59" s="241" t="s">
        <v>464</v>
      </c>
      <c r="G59" s="241"/>
      <c r="H59" s="241"/>
      <c r="I59" s="241"/>
      <c r="J59" s="250"/>
      <c r="K59" s="32">
        <f>VLOOKUP($A59&amp;K$93,決統データ!$A$3:$DE$187,$E59+19,FALSE)</f>
        <v>0</v>
      </c>
      <c r="L59" s="32">
        <f>VLOOKUP($A59&amp;L$93,決統データ!$A$3:$DE$187,$E59+19,FALSE)</f>
        <v>0</v>
      </c>
      <c r="M59" s="32">
        <f>VLOOKUP($A59&amp;M$93,決統データ!$A$3:$DE$187,$E59+19,FALSE)</f>
        <v>0</v>
      </c>
      <c r="N59" s="32">
        <f>VLOOKUP($A59&amp;N$93,決統データ!$A$3:$DE$187,$E59+19,FALSE)</f>
        <v>0</v>
      </c>
      <c r="O59" s="128">
        <f t="shared" si="2"/>
        <v>0</v>
      </c>
    </row>
    <row r="60" spans="1:15" x14ac:dyDescent="0.2">
      <c r="A60" s="17" t="str">
        <f t="shared" si="1"/>
        <v>1222601</v>
      </c>
      <c r="B60" s="18" t="s">
        <v>35</v>
      </c>
      <c r="C60" s="19">
        <v>26</v>
      </c>
      <c r="D60" s="18" t="s">
        <v>412</v>
      </c>
      <c r="E60" s="14">
        <v>59</v>
      </c>
      <c r="F60" s="348" t="s">
        <v>32</v>
      </c>
      <c r="G60" s="267"/>
      <c r="H60" s="267"/>
      <c r="I60" s="267"/>
      <c r="J60" s="267"/>
      <c r="K60" s="32">
        <f>VLOOKUP($A60&amp;K$93,決統データ!$A$3:$DE$187,$E60+19,FALSE)</f>
        <v>0</v>
      </c>
      <c r="L60" s="32">
        <f>VLOOKUP($A60&amp;L$93,決統データ!$A$3:$DE$187,$E60+19,FALSE)</f>
        <v>0</v>
      </c>
      <c r="M60" s="32">
        <f>VLOOKUP($A60&amp;M$93,決統データ!$A$3:$DE$187,$E60+19,FALSE)</f>
        <v>0</v>
      </c>
      <c r="N60" s="32">
        <f>VLOOKUP($A60&amp;N$93,決統データ!$A$3:$DE$187,$E60+19,FALSE)</f>
        <v>53544</v>
      </c>
      <c r="O60" s="128">
        <f t="shared" si="2"/>
        <v>53544</v>
      </c>
    </row>
    <row r="61" spans="1:15" x14ac:dyDescent="0.2">
      <c r="A61" s="17" t="str">
        <f t="shared" si="1"/>
        <v>1222601</v>
      </c>
      <c r="B61" s="18" t="s">
        <v>35</v>
      </c>
      <c r="C61" s="19">
        <v>26</v>
      </c>
      <c r="D61" s="18" t="s">
        <v>412</v>
      </c>
      <c r="E61" s="14">
        <v>60</v>
      </c>
      <c r="F61" s="72"/>
      <c r="G61" s="241" t="s">
        <v>462</v>
      </c>
      <c r="H61" s="241"/>
      <c r="I61" s="241"/>
      <c r="J61" s="250"/>
      <c r="K61" s="32">
        <f>VLOOKUP($A61&amp;K$93,決統データ!$A$3:$DE$187,$E61+19,FALSE)</f>
        <v>0</v>
      </c>
      <c r="L61" s="32">
        <f>VLOOKUP($A61&amp;L$93,決統データ!$A$3:$DE$187,$E61+19,FALSE)</f>
        <v>0</v>
      </c>
      <c r="M61" s="32">
        <f>VLOOKUP($A61&amp;M$93,決統データ!$A$3:$DE$187,$E61+19,FALSE)</f>
        <v>0</v>
      </c>
      <c r="N61" s="32">
        <f>VLOOKUP($A61&amp;N$93,決統データ!$A$3:$DE$187,$E61+19,FALSE)</f>
        <v>0</v>
      </c>
      <c r="O61" s="128">
        <f t="shared" si="2"/>
        <v>0</v>
      </c>
    </row>
    <row r="62" spans="1:15" x14ac:dyDescent="0.2">
      <c r="A62" s="17" t="str">
        <f t="shared" si="1"/>
        <v>1222602</v>
      </c>
      <c r="B62" s="18" t="s">
        <v>35</v>
      </c>
      <c r="C62" s="19">
        <v>26</v>
      </c>
      <c r="D62" s="18" t="s">
        <v>36</v>
      </c>
      <c r="E62" s="14">
        <v>1</v>
      </c>
      <c r="F62" s="241" t="s">
        <v>461</v>
      </c>
      <c r="G62" s="241"/>
      <c r="H62" s="241"/>
      <c r="I62" s="241"/>
      <c r="J62" s="250"/>
      <c r="K62" s="32">
        <f>VLOOKUP($A62&amp;K$93,決統データ!$A$3:$DE$187,$E62+19,FALSE)</f>
        <v>0</v>
      </c>
      <c r="L62" s="32">
        <f>VLOOKUP($A62&amp;L$93,決統データ!$A$3:$DE$187,$E62+19,FALSE)</f>
        <v>0</v>
      </c>
      <c r="M62" s="32">
        <f>VLOOKUP($A62&amp;M$93,決統データ!$A$3:$DE$187,$E62+19,FALSE)</f>
        <v>137977</v>
      </c>
      <c r="N62" s="32">
        <f>VLOOKUP($A62&amp;N$93,決統データ!$A$3:$DE$187,$E62+19,FALSE)</f>
        <v>0</v>
      </c>
      <c r="O62" s="128">
        <f t="shared" si="2"/>
        <v>137977</v>
      </c>
    </row>
    <row r="63" spans="1:15" x14ac:dyDescent="0.2">
      <c r="A63" s="17" t="str">
        <f t="shared" si="1"/>
        <v>1222602</v>
      </c>
      <c r="B63" s="18" t="s">
        <v>35</v>
      </c>
      <c r="C63" s="19">
        <v>26</v>
      </c>
      <c r="D63" s="18" t="s">
        <v>36</v>
      </c>
      <c r="E63" s="14">
        <v>2</v>
      </c>
      <c r="F63" s="241" t="s">
        <v>460</v>
      </c>
      <c r="G63" s="241"/>
      <c r="H63" s="241"/>
      <c r="I63" s="241"/>
      <c r="J63" s="250"/>
      <c r="K63" s="32">
        <f>VLOOKUP($A63&amp;K$93,決統データ!$A$3:$DE$187,$E63+19,FALSE)</f>
        <v>0</v>
      </c>
      <c r="L63" s="32">
        <f>VLOOKUP($A63&amp;L$93,決統データ!$A$3:$DE$187,$E63+19,FALSE)</f>
        <v>0</v>
      </c>
      <c r="M63" s="32">
        <f>VLOOKUP($A63&amp;M$93,決統データ!$A$3:$DE$187,$E63+19,FALSE)</f>
        <v>-134309</v>
      </c>
      <c r="N63" s="32">
        <f>VLOOKUP($A63&amp;N$93,決統データ!$A$3:$DE$187,$E63+19,FALSE)</f>
        <v>60041</v>
      </c>
      <c r="O63" s="128">
        <f t="shared" si="2"/>
        <v>-74268</v>
      </c>
    </row>
    <row r="64" spans="1:15" x14ac:dyDescent="0.2">
      <c r="A64" s="17" t="str">
        <f t="shared" si="1"/>
        <v>1222602</v>
      </c>
      <c r="B64" s="18" t="s">
        <v>35</v>
      </c>
      <c r="C64" s="19">
        <v>26</v>
      </c>
      <c r="D64" s="18" t="s">
        <v>36</v>
      </c>
      <c r="E64" s="14">
        <v>3</v>
      </c>
      <c r="F64" s="241" t="s">
        <v>459</v>
      </c>
      <c r="G64" s="241"/>
      <c r="H64" s="241"/>
      <c r="I64" s="241"/>
      <c r="J64" s="250"/>
      <c r="K64" s="32">
        <f>VLOOKUP($A64&amp;K$93,決統データ!$A$3:$DE$187,$E64+19,FALSE)</f>
        <v>0</v>
      </c>
      <c r="L64" s="32">
        <f>VLOOKUP($A64&amp;L$93,決統データ!$A$3:$DE$187,$E64+19,FALSE)</f>
        <v>0</v>
      </c>
      <c r="M64" s="32">
        <f>VLOOKUP($A64&amp;M$93,決統データ!$A$3:$DE$187,$E64+19,FALSE)</f>
        <v>0</v>
      </c>
      <c r="N64" s="32">
        <f>VLOOKUP($A64&amp;N$93,決統データ!$A$3:$DE$187,$E64+19,FALSE)</f>
        <v>0</v>
      </c>
      <c r="O64" s="128">
        <f t="shared" si="2"/>
        <v>0</v>
      </c>
    </row>
    <row r="65" spans="1:15" x14ac:dyDescent="0.2">
      <c r="A65" s="17" t="str">
        <f t="shared" si="1"/>
        <v>1222602</v>
      </c>
      <c r="B65" s="18" t="s">
        <v>35</v>
      </c>
      <c r="C65" s="19">
        <v>26</v>
      </c>
      <c r="D65" s="18" t="s">
        <v>36</v>
      </c>
      <c r="E65" s="14">
        <v>4</v>
      </c>
      <c r="F65" s="370" t="s">
        <v>286</v>
      </c>
      <c r="G65" s="241" t="s">
        <v>458</v>
      </c>
      <c r="H65" s="241"/>
      <c r="I65" s="241"/>
      <c r="J65" s="250"/>
      <c r="K65" s="32">
        <f>VLOOKUP($A65&amp;K$93,決統データ!$A$3:$DE$187,$E65+19,FALSE)</f>
        <v>0</v>
      </c>
      <c r="L65" s="32">
        <f>VLOOKUP($A65&amp;L$93,決統データ!$A$3:$DE$187,$E65+19,FALSE)</f>
        <v>0</v>
      </c>
      <c r="M65" s="32">
        <f>VLOOKUP($A65&amp;M$93,決統データ!$A$3:$DE$187,$E65+19,FALSE)</f>
        <v>0</v>
      </c>
      <c r="N65" s="32">
        <f>VLOOKUP($A65&amp;N$93,決統データ!$A$3:$DE$187,$E65+19,FALSE)</f>
        <v>0</v>
      </c>
      <c r="O65" s="128">
        <f t="shared" si="2"/>
        <v>0</v>
      </c>
    </row>
    <row r="66" spans="1:15" x14ac:dyDescent="0.2">
      <c r="A66" s="17" t="str">
        <f t="shared" si="1"/>
        <v>1222602</v>
      </c>
      <c r="B66" s="18" t="s">
        <v>35</v>
      </c>
      <c r="C66" s="19">
        <v>26</v>
      </c>
      <c r="D66" s="18" t="s">
        <v>36</v>
      </c>
      <c r="E66" s="14">
        <v>5</v>
      </c>
      <c r="F66" s="371"/>
      <c r="G66" s="241" t="s">
        <v>457</v>
      </c>
      <c r="H66" s="241"/>
      <c r="I66" s="241"/>
      <c r="J66" s="250"/>
      <c r="K66" s="32">
        <f>VLOOKUP($A66&amp;K$93,決統データ!$A$3:$DE$187,$E66+19,FALSE)</f>
        <v>0</v>
      </c>
      <c r="L66" s="32">
        <f>VLOOKUP($A66&amp;L$93,決統データ!$A$3:$DE$187,$E66+19,FALSE)</f>
        <v>0</v>
      </c>
      <c r="M66" s="32">
        <f>VLOOKUP($A66&amp;M$93,決統データ!$A$3:$DE$187,$E66+19,FALSE)</f>
        <v>0</v>
      </c>
      <c r="N66" s="32">
        <f>VLOOKUP($A66&amp;N$93,決統データ!$A$3:$DE$187,$E66+19,FALSE)</f>
        <v>0</v>
      </c>
      <c r="O66" s="128">
        <f t="shared" si="2"/>
        <v>0</v>
      </c>
    </row>
    <row r="67" spans="1:15" x14ac:dyDescent="0.2">
      <c r="A67" s="17" t="str">
        <f t="shared" si="1"/>
        <v>1222602</v>
      </c>
      <c r="B67" s="18" t="s">
        <v>35</v>
      </c>
      <c r="C67" s="19">
        <v>26</v>
      </c>
      <c r="D67" s="18" t="s">
        <v>36</v>
      </c>
      <c r="E67" s="14">
        <v>6</v>
      </c>
      <c r="F67" s="372"/>
      <c r="G67" s="241" t="s">
        <v>369</v>
      </c>
      <c r="H67" s="241"/>
      <c r="I67" s="241"/>
      <c r="J67" s="250"/>
      <c r="K67" s="32">
        <f>VLOOKUP($A67&amp;K$93,決統データ!$A$3:$DE$187,$E67+19,FALSE)</f>
        <v>0</v>
      </c>
      <c r="L67" s="32">
        <f>VLOOKUP($A67&amp;L$93,決統データ!$A$3:$DE$187,$E67+19,FALSE)</f>
        <v>0</v>
      </c>
      <c r="M67" s="32">
        <f>VLOOKUP($A67&amp;M$93,決統データ!$A$3:$DE$187,$E67+19,FALSE)</f>
        <v>0</v>
      </c>
      <c r="N67" s="32">
        <f>VLOOKUP($A67&amp;N$93,決統データ!$A$3:$DE$187,$E67+19,FALSE)</f>
        <v>0</v>
      </c>
      <c r="O67" s="128">
        <f t="shared" ref="O67:O84" si="3">SUM(K67:N67)</f>
        <v>0</v>
      </c>
    </row>
    <row r="68" spans="1:15" x14ac:dyDescent="0.2">
      <c r="A68" s="17" t="str">
        <f t="shared" ref="A68:A84" si="4">+B68&amp;C68&amp;D68</f>
        <v>1222602</v>
      </c>
      <c r="B68" s="18" t="s">
        <v>35</v>
      </c>
      <c r="C68" s="19">
        <v>26</v>
      </c>
      <c r="D68" s="18" t="s">
        <v>36</v>
      </c>
      <c r="E68" s="14">
        <v>7</v>
      </c>
      <c r="F68" s="241" t="s">
        <v>456</v>
      </c>
      <c r="G68" s="241"/>
      <c r="H68" s="241"/>
      <c r="I68" s="241"/>
      <c r="J68" s="250"/>
      <c r="K68" s="32">
        <f>VLOOKUP($A68&amp;K$93,決統データ!$A$3:$DE$187,$E68+19,FALSE)</f>
        <v>0</v>
      </c>
      <c r="L68" s="32">
        <f>VLOOKUP($A68&amp;L$93,決統データ!$A$3:$DE$187,$E68+19,FALSE)</f>
        <v>0</v>
      </c>
      <c r="M68" s="32">
        <f>VLOOKUP($A68&amp;M$93,決統データ!$A$3:$DE$187,$E68+19,FALSE)</f>
        <v>0</v>
      </c>
      <c r="N68" s="32">
        <f>VLOOKUP($A68&amp;N$93,決統データ!$A$3:$DE$187,$E68+19,FALSE)</f>
        <v>0</v>
      </c>
      <c r="O68" s="128">
        <f t="shared" si="3"/>
        <v>0</v>
      </c>
    </row>
    <row r="69" spans="1:15" x14ac:dyDescent="0.2">
      <c r="A69" s="17" t="str">
        <f t="shared" si="4"/>
        <v>1222602</v>
      </c>
      <c r="B69" s="18" t="s">
        <v>35</v>
      </c>
      <c r="C69" s="19">
        <v>26</v>
      </c>
      <c r="D69" s="18" t="s">
        <v>36</v>
      </c>
      <c r="E69" s="14">
        <v>8</v>
      </c>
      <c r="F69" s="381" t="s">
        <v>455</v>
      </c>
      <c r="G69" s="382"/>
      <c r="H69" s="382"/>
      <c r="I69" s="383"/>
      <c r="J69" s="53" t="s">
        <v>454</v>
      </c>
      <c r="K69" s="32">
        <f>VLOOKUP($A69&amp;K$93,決統データ!$A$3:$DE$187,$E69+19,FALSE)</f>
        <v>0</v>
      </c>
      <c r="L69" s="32">
        <f>VLOOKUP($A69&amp;L$93,決統データ!$A$3:$DE$187,$E69+19,FALSE)</f>
        <v>0</v>
      </c>
      <c r="M69" s="32">
        <f>VLOOKUP($A69&amp;M$93,決統データ!$A$3:$DE$187,$E69+19,FALSE)</f>
        <v>0</v>
      </c>
      <c r="N69" s="32">
        <f>VLOOKUP($A69&amp;N$93,決統データ!$A$3:$DE$187,$E69+19,FALSE)</f>
        <v>60041</v>
      </c>
      <c r="O69" s="128">
        <f t="shared" si="3"/>
        <v>60041</v>
      </c>
    </row>
    <row r="70" spans="1:15" x14ac:dyDescent="0.2">
      <c r="A70" s="17" t="str">
        <f t="shared" si="4"/>
        <v>1222602</v>
      </c>
      <c r="B70" s="18" t="s">
        <v>35</v>
      </c>
      <c r="C70" s="19">
        <v>26</v>
      </c>
      <c r="D70" s="18" t="s">
        <v>36</v>
      </c>
      <c r="E70" s="14">
        <v>9</v>
      </c>
      <c r="F70" s="384"/>
      <c r="G70" s="385"/>
      <c r="H70" s="385"/>
      <c r="I70" s="386"/>
      <c r="J70" s="53" t="s">
        <v>453</v>
      </c>
      <c r="K70" s="32">
        <f>VLOOKUP($A70&amp;K$93,決統データ!$A$3:$DE$187,$E70+19,FALSE)</f>
        <v>0</v>
      </c>
      <c r="L70" s="32">
        <f>VLOOKUP($A70&amp;L$93,決統データ!$A$3:$DE$187,$E70+19,FALSE)</f>
        <v>0</v>
      </c>
      <c r="M70" s="32">
        <f>VLOOKUP($A70&amp;M$93,決統データ!$A$3:$DE$187,$E70+19,FALSE)</f>
        <v>134309</v>
      </c>
      <c r="N70" s="32">
        <f>VLOOKUP($A70&amp;N$93,決統データ!$A$3:$DE$187,$E70+19,FALSE)</f>
        <v>0</v>
      </c>
      <c r="O70" s="128">
        <f t="shared" si="3"/>
        <v>134309</v>
      </c>
    </row>
    <row r="71" spans="1:15" x14ac:dyDescent="0.2">
      <c r="A71" s="17" t="str">
        <f t="shared" si="4"/>
        <v>1222602</v>
      </c>
      <c r="B71" s="18" t="s">
        <v>35</v>
      </c>
      <c r="C71" s="19">
        <v>26</v>
      </c>
      <c r="D71" s="18" t="s">
        <v>36</v>
      </c>
      <c r="E71" s="14">
        <v>21</v>
      </c>
      <c r="F71" s="241" t="s">
        <v>452</v>
      </c>
      <c r="G71" s="241"/>
      <c r="H71" s="241"/>
      <c r="I71" s="241"/>
      <c r="J71" s="250"/>
      <c r="K71" s="32">
        <f>VLOOKUP($A71&amp;K$93,決統データ!$A$3:$DE$187,$E71+19,FALSE)</f>
        <v>0</v>
      </c>
      <c r="L71" s="32">
        <f>VLOOKUP($A71&amp;L$93,決統データ!$A$3:$DE$187,$E71+19,FALSE)</f>
        <v>0</v>
      </c>
      <c r="M71" s="32">
        <f>VLOOKUP($A71&amp;M$93,決統データ!$A$3:$DE$187,$E71+19,FALSE)</f>
        <v>0</v>
      </c>
      <c r="N71" s="32">
        <f>VLOOKUP($A71&amp;N$93,決統データ!$A$3:$DE$187,$E71+19,FALSE)</f>
        <v>0</v>
      </c>
      <c r="O71" s="128">
        <f t="shared" si="3"/>
        <v>0</v>
      </c>
    </row>
    <row r="72" spans="1:15" x14ac:dyDescent="0.2">
      <c r="A72" s="17" t="str">
        <f t="shared" si="4"/>
        <v>1222602</v>
      </c>
      <c r="B72" s="18" t="s">
        <v>35</v>
      </c>
      <c r="C72" s="19">
        <v>26</v>
      </c>
      <c r="D72" s="18" t="s">
        <v>36</v>
      </c>
      <c r="E72" s="14">
        <v>22</v>
      </c>
      <c r="F72" s="241" t="s">
        <v>451</v>
      </c>
      <c r="G72" s="241"/>
      <c r="H72" s="241"/>
      <c r="I72" s="241"/>
      <c r="J72" s="250"/>
      <c r="K72" s="32">
        <f>VLOOKUP($A72&amp;K$93,決統データ!$A$3:$DE$187,$E72+19,FALSE)</f>
        <v>0</v>
      </c>
      <c r="L72" s="32">
        <f>VLOOKUP($A72&amp;L$93,決統データ!$A$3:$DE$187,$E72+19,FALSE)</f>
        <v>0</v>
      </c>
      <c r="M72" s="32">
        <f>VLOOKUP($A72&amp;M$93,決統データ!$A$3:$DE$187,$E72+19,FALSE)</f>
        <v>0</v>
      </c>
      <c r="N72" s="32">
        <f>VLOOKUP($A72&amp;N$93,決統データ!$A$3:$DE$187,$E72+19,FALSE)</f>
        <v>0</v>
      </c>
      <c r="O72" s="128">
        <f t="shared" si="3"/>
        <v>0</v>
      </c>
    </row>
    <row r="73" spans="1:15" x14ac:dyDescent="0.2">
      <c r="A73" s="17"/>
      <c r="B73" s="18"/>
      <c r="C73" s="19"/>
      <c r="D73" s="18"/>
      <c r="E73" s="28"/>
      <c r="F73" s="387" t="s">
        <v>450</v>
      </c>
      <c r="G73" s="368"/>
      <c r="H73" s="368"/>
      <c r="I73" s="368"/>
      <c r="J73" s="369"/>
      <c r="K73" s="33"/>
      <c r="L73" s="33"/>
      <c r="M73" s="33"/>
      <c r="N73" s="33"/>
      <c r="O73" s="128"/>
    </row>
    <row r="74" spans="1:15" x14ac:dyDescent="0.2">
      <c r="A74" s="17" t="str">
        <f t="shared" si="4"/>
        <v>1222602</v>
      </c>
      <c r="B74" s="18" t="s">
        <v>35</v>
      </c>
      <c r="C74" s="19">
        <v>26</v>
      </c>
      <c r="D74" s="18" t="s">
        <v>36</v>
      </c>
      <c r="E74" s="28">
        <v>51</v>
      </c>
      <c r="F74" s="61" t="s">
        <v>448</v>
      </c>
      <c r="G74" s="61"/>
      <c r="H74" s="61"/>
      <c r="I74" s="61"/>
      <c r="J74" s="61"/>
      <c r="K74" s="32">
        <f>VLOOKUP($A74&amp;K$93,決統データ!$A$3:$DE$187,$E74+19,FALSE)</f>
        <v>0</v>
      </c>
      <c r="L74" s="32">
        <f>VLOOKUP($A74&amp;L$93,決統データ!$A$3:$DE$187,$E74+19,FALSE)</f>
        <v>0</v>
      </c>
      <c r="M74" s="32">
        <f>VLOOKUP($A74&amp;M$93,決統データ!$A$3:$DE$187,$E74+19,FALSE)</f>
        <v>0</v>
      </c>
      <c r="N74" s="32">
        <f>VLOOKUP($A74&amp;N$93,決統データ!$A$3:$DE$187,$E74+19,FALSE)</f>
        <v>0</v>
      </c>
      <c r="O74" s="128">
        <f t="shared" si="3"/>
        <v>0</v>
      </c>
    </row>
    <row r="75" spans="1:15" x14ac:dyDescent="0.2">
      <c r="A75" s="17" t="str">
        <f t="shared" si="4"/>
        <v>1222602</v>
      </c>
      <c r="B75" s="18" t="s">
        <v>35</v>
      </c>
      <c r="C75" s="19">
        <v>26</v>
      </c>
      <c r="D75" s="18" t="s">
        <v>36</v>
      </c>
      <c r="E75" s="28">
        <v>52</v>
      </c>
      <c r="F75" s="61" t="s">
        <v>447</v>
      </c>
      <c r="G75" s="61"/>
      <c r="H75" s="61"/>
      <c r="I75" s="61"/>
      <c r="J75" s="61"/>
      <c r="K75" s="32">
        <f>VLOOKUP($A75&amp;K$93,決統データ!$A$3:$DE$187,$E75+19,FALSE)</f>
        <v>0</v>
      </c>
      <c r="L75" s="32">
        <f>VLOOKUP($A75&amp;L$93,決統データ!$A$3:$DE$187,$E75+19,FALSE)</f>
        <v>0</v>
      </c>
      <c r="M75" s="32">
        <f>VLOOKUP($A75&amp;M$93,決統データ!$A$3:$DE$187,$E75+19,FALSE)</f>
        <v>0</v>
      </c>
      <c r="N75" s="32">
        <f>VLOOKUP($A75&amp;N$93,決統データ!$A$3:$DE$187,$E75+19,FALSE)</f>
        <v>0</v>
      </c>
      <c r="O75" s="128">
        <f t="shared" si="3"/>
        <v>0</v>
      </c>
    </row>
    <row r="76" spans="1:15" x14ac:dyDescent="0.2">
      <c r="A76" s="17"/>
      <c r="B76" s="18"/>
      <c r="C76" s="19"/>
      <c r="D76" s="18"/>
      <c r="E76" s="28"/>
      <c r="F76" s="61" t="s">
        <v>449</v>
      </c>
      <c r="G76" s="61"/>
      <c r="H76" s="61"/>
      <c r="I76" s="61"/>
      <c r="J76" s="61"/>
      <c r="K76" s="33"/>
      <c r="L76" s="33"/>
      <c r="M76" s="33"/>
      <c r="N76" s="33"/>
      <c r="O76" s="128"/>
    </row>
    <row r="77" spans="1:15" x14ac:dyDescent="0.2">
      <c r="A77" s="17" t="str">
        <f t="shared" si="4"/>
        <v>1222602</v>
      </c>
      <c r="B77" s="18" t="s">
        <v>35</v>
      </c>
      <c r="C77" s="19">
        <v>26</v>
      </c>
      <c r="D77" s="18" t="s">
        <v>36</v>
      </c>
      <c r="E77" s="28">
        <v>53</v>
      </c>
      <c r="F77" s="61" t="s">
        <v>448</v>
      </c>
      <c r="G77" s="61"/>
      <c r="H77" s="61"/>
      <c r="I77" s="61"/>
      <c r="J77" s="61"/>
      <c r="K77" s="32">
        <f>VLOOKUP($A77&amp;K$93,決統データ!$A$3:$DE$187,$E77+19,FALSE)</f>
        <v>0</v>
      </c>
      <c r="L77" s="32">
        <f>VLOOKUP($A77&amp;L$93,決統データ!$A$3:$DE$187,$E77+19,FALSE)</f>
        <v>0</v>
      </c>
      <c r="M77" s="32">
        <f>VLOOKUP($A77&amp;M$93,決統データ!$A$3:$DE$187,$E77+19,FALSE)</f>
        <v>0</v>
      </c>
      <c r="N77" s="32">
        <f>VLOOKUP($A77&amp;N$93,決統データ!$A$3:$DE$187,$E77+19,FALSE)</f>
        <v>0</v>
      </c>
      <c r="O77" s="128">
        <f t="shared" si="3"/>
        <v>0</v>
      </c>
    </row>
    <row r="78" spans="1:15" x14ac:dyDescent="0.2">
      <c r="A78" s="17" t="str">
        <f t="shared" si="4"/>
        <v>1222602</v>
      </c>
      <c r="B78" s="18" t="s">
        <v>35</v>
      </c>
      <c r="C78" s="19">
        <v>26</v>
      </c>
      <c r="D78" s="18" t="s">
        <v>36</v>
      </c>
      <c r="E78" s="28">
        <v>54</v>
      </c>
      <c r="F78" s="61" t="s">
        <v>447</v>
      </c>
      <c r="G78" s="61"/>
      <c r="H78" s="61"/>
      <c r="I78" s="61"/>
      <c r="J78" s="61"/>
      <c r="K78" s="32">
        <f>VLOOKUP($A78&amp;K$93,決統データ!$A$3:$DE$187,$E78+19,FALSE)</f>
        <v>0</v>
      </c>
      <c r="L78" s="32">
        <f>VLOOKUP($A78&amp;L$93,決統データ!$A$3:$DE$187,$E78+19,FALSE)</f>
        <v>0</v>
      </c>
      <c r="M78" s="32">
        <f>VLOOKUP($A78&amp;M$93,決統データ!$A$3:$DE$187,$E78+19,FALSE)</f>
        <v>0</v>
      </c>
      <c r="N78" s="32">
        <f>VLOOKUP($A78&amp;N$93,決統データ!$A$3:$DE$187,$E78+19,FALSE)</f>
        <v>0</v>
      </c>
      <c r="O78" s="128">
        <f t="shared" si="3"/>
        <v>0</v>
      </c>
    </row>
    <row r="79" spans="1:15" x14ac:dyDescent="0.2">
      <c r="A79" s="17" t="str">
        <f t="shared" si="4"/>
        <v>1222602</v>
      </c>
      <c r="B79" s="18" t="s">
        <v>35</v>
      </c>
      <c r="C79" s="19">
        <v>26</v>
      </c>
      <c r="D79" s="18" t="s">
        <v>36</v>
      </c>
      <c r="E79" s="28">
        <v>55</v>
      </c>
      <c r="F79" s="388" t="s">
        <v>446</v>
      </c>
      <c r="G79" s="389"/>
      <c r="H79" s="389"/>
      <c r="I79" s="390"/>
      <c r="J79" s="73" t="s">
        <v>243</v>
      </c>
      <c r="K79" s="32">
        <f>VLOOKUP($A79&amp;K$93,決統データ!$A$3:$DE$187,$E79+19,FALSE)</f>
        <v>0</v>
      </c>
      <c r="L79" s="32">
        <f>VLOOKUP($A79&amp;L$93,決統データ!$A$3:$DE$187,$E79+19,FALSE)</f>
        <v>0</v>
      </c>
      <c r="M79" s="32">
        <f>VLOOKUP($A79&amp;M$93,決統データ!$A$3:$DE$187,$E79+19,FALSE)</f>
        <v>0</v>
      </c>
      <c r="N79" s="32">
        <f>VLOOKUP($A79&amp;N$93,決統データ!$A$3:$DE$187,$E79+19,FALSE)</f>
        <v>0</v>
      </c>
      <c r="O79" s="128">
        <f t="shared" si="3"/>
        <v>0</v>
      </c>
    </row>
    <row r="80" spans="1:15" x14ac:dyDescent="0.2">
      <c r="A80" s="17" t="str">
        <f t="shared" si="4"/>
        <v>1222602</v>
      </c>
      <c r="B80" s="18" t="s">
        <v>35</v>
      </c>
      <c r="C80" s="19">
        <v>26</v>
      </c>
      <c r="D80" s="18" t="s">
        <v>36</v>
      </c>
      <c r="E80" s="28">
        <v>56</v>
      </c>
      <c r="F80" s="391"/>
      <c r="G80" s="392"/>
      <c r="H80" s="392"/>
      <c r="I80" s="393"/>
      <c r="J80" s="73" t="s">
        <v>445</v>
      </c>
      <c r="K80" s="32">
        <f>VLOOKUP($A80&amp;K$93,決統データ!$A$3:$DE$187,$E80+19,FALSE)</f>
        <v>0</v>
      </c>
      <c r="L80" s="32">
        <f>VLOOKUP($A80&amp;L$93,決統データ!$A$3:$DE$187,$E80+19,FALSE)</f>
        <v>0</v>
      </c>
      <c r="M80" s="32">
        <f>VLOOKUP($A80&amp;M$93,決統データ!$A$3:$DE$187,$E80+19,FALSE)</f>
        <v>0</v>
      </c>
      <c r="N80" s="32">
        <f>VLOOKUP($A80&amp;N$93,決統データ!$A$3:$DE$187,$E80+19,FALSE)</f>
        <v>0</v>
      </c>
      <c r="O80" s="128">
        <f t="shared" si="3"/>
        <v>0</v>
      </c>
    </row>
    <row r="81" spans="1:15" x14ac:dyDescent="0.2">
      <c r="A81" s="17" t="str">
        <f t="shared" si="4"/>
        <v>1222602</v>
      </c>
      <c r="B81" s="18" t="s">
        <v>35</v>
      </c>
      <c r="C81" s="19">
        <v>26</v>
      </c>
      <c r="D81" s="18" t="s">
        <v>36</v>
      </c>
      <c r="E81" s="28">
        <v>57</v>
      </c>
      <c r="F81" s="388" t="s">
        <v>242</v>
      </c>
      <c r="G81" s="389"/>
      <c r="H81" s="389"/>
      <c r="I81" s="390"/>
      <c r="J81" s="73" t="s">
        <v>243</v>
      </c>
      <c r="K81" s="32">
        <f>VLOOKUP($A81&amp;K$93,決統データ!$A$3:$DE$187,$E81+19,FALSE)</f>
        <v>0</v>
      </c>
      <c r="L81" s="32">
        <f>VLOOKUP($A81&amp;L$93,決統データ!$A$3:$DE$187,$E81+19,FALSE)</f>
        <v>0</v>
      </c>
      <c r="M81" s="32">
        <f>VLOOKUP($A81&amp;M$93,決統データ!$A$3:$DE$187,$E81+19,FALSE)</f>
        <v>0</v>
      </c>
      <c r="N81" s="32">
        <f>VLOOKUP($A81&amp;N$93,決統データ!$A$3:$DE$187,$E81+19,FALSE)</f>
        <v>0</v>
      </c>
      <c r="O81" s="128">
        <f t="shared" si="3"/>
        <v>0</v>
      </c>
    </row>
    <row r="82" spans="1:15" x14ac:dyDescent="0.2">
      <c r="A82" s="17" t="str">
        <f t="shared" si="4"/>
        <v>1222602</v>
      </c>
      <c r="B82" s="18" t="s">
        <v>35</v>
      </c>
      <c r="C82" s="19">
        <v>26</v>
      </c>
      <c r="D82" s="18" t="s">
        <v>36</v>
      </c>
      <c r="E82" s="28">
        <v>58</v>
      </c>
      <c r="F82" s="391"/>
      <c r="G82" s="392"/>
      <c r="H82" s="392"/>
      <c r="I82" s="393"/>
      <c r="J82" s="73" t="s">
        <v>445</v>
      </c>
      <c r="K82" s="32">
        <f>VLOOKUP($A82&amp;K$93,決統データ!$A$3:$DE$187,$E82+19,FALSE)</f>
        <v>0</v>
      </c>
      <c r="L82" s="32">
        <f>VLOOKUP($A82&amp;L$93,決統データ!$A$3:$DE$187,$E82+19,FALSE)</f>
        <v>0</v>
      </c>
      <c r="M82" s="32">
        <f>VLOOKUP($A82&amp;M$93,決統データ!$A$3:$DE$187,$E82+19,FALSE)</f>
        <v>0</v>
      </c>
      <c r="N82" s="32">
        <f>VLOOKUP($A82&amp;N$93,決統データ!$A$3:$DE$187,$E82+19,FALSE)</f>
        <v>0</v>
      </c>
      <c r="O82" s="128">
        <f t="shared" si="3"/>
        <v>0</v>
      </c>
    </row>
    <row r="83" spans="1:15" x14ac:dyDescent="0.2">
      <c r="A83" s="17" t="str">
        <f t="shared" si="4"/>
        <v>1222602</v>
      </c>
      <c r="B83" s="18" t="s">
        <v>35</v>
      </c>
      <c r="C83" s="19">
        <v>26</v>
      </c>
      <c r="D83" s="18" t="s">
        <v>36</v>
      </c>
      <c r="E83" s="28">
        <v>59</v>
      </c>
      <c r="F83" s="394" t="s">
        <v>245</v>
      </c>
      <c r="G83" s="396" t="s">
        <v>246</v>
      </c>
      <c r="H83" s="397"/>
      <c r="I83" s="398"/>
      <c r="J83" s="73" t="s">
        <v>243</v>
      </c>
      <c r="K83" s="32">
        <f>VLOOKUP($A83&amp;K$93,決統データ!$A$3:$DE$187,$E83+19,FALSE)</f>
        <v>0</v>
      </c>
      <c r="L83" s="32">
        <f>VLOOKUP($A83&amp;L$93,決統データ!$A$3:$DE$187,$E83+19,FALSE)</f>
        <v>0</v>
      </c>
      <c r="M83" s="32">
        <f>VLOOKUP($A83&amp;M$93,決統データ!$A$3:$DE$187,$E83+19,FALSE)</f>
        <v>0</v>
      </c>
      <c r="N83" s="32">
        <f>VLOOKUP($A83&amp;N$93,決統データ!$A$3:$DE$187,$E83+19,FALSE)</f>
        <v>0</v>
      </c>
      <c r="O83" s="128">
        <f t="shared" si="3"/>
        <v>0</v>
      </c>
    </row>
    <row r="84" spans="1:15" x14ac:dyDescent="0.2">
      <c r="A84" s="17" t="str">
        <f t="shared" si="4"/>
        <v>1222602</v>
      </c>
      <c r="B84" s="18" t="s">
        <v>35</v>
      </c>
      <c r="C84" s="19">
        <v>26</v>
      </c>
      <c r="D84" s="18" t="s">
        <v>36</v>
      </c>
      <c r="E84" s="28">
        <v>60</v>
      </c>
      <c r="F84" s="395"/>
      <c r="G84" s="399"/>
      <c r="H84" s="400"/>
      <c r="I84" s="401"/>
      <c r="J84" s="73" t="s">
        <v>445</v>
      </c>
      <c r="K84" s="32">
        <f>VLOOKUP($A84&amp;K$93,決統データ!$A$3:$DE$187,$E84+19,FALSE)</f>
        <v>0</v>
      </c>
      <c r="L84" s="32">
        <f>VLOOKUP($A84&amp;L$93,決統データ!$A$3:$DE$187,$E84+19,FALSE)</f>
        <v>0</v>
      </c>
      <c r="M84" s="32">
        <f>VLOOKUP($A84&amp;M$93,決統データ!$A$3:$DE$187,$E84+19,FALSE)</f>
        <v>0</v>
      </c>
      <c r="N84" s="32">
        <f>VLOOKUP($A84&amp;N$93,決統データ!$A$3:$DE$187,$E84+19,FALSE)</f>
        <v>0</v>
      </c>
      <c r="O84" s="128">
        <f t="shared" si="3"/>
        <v>0</v>
      </c>
    </row>
    <row r="85" spans="1:15" x14ac:dyDescent="0.2">
      <c r="F85" s="282" t="s">
        <v>169</v>
      </c>
      <c r="G85" s="387" t="s">
        <v>172</v>
      </c>
      <c r="H85" s="368"/>
      <c r="I85" s="368"/>
      <c r="J85" s="369"/>
      <c r="K85" s="133">
        <f t="shared" ref="K85:O85" si="5">IF(K13=0,0,K3/K13*100)</f>
        <v>0</v>
      </c>
      <c r="L85" s="133">
        <f t="shared" si="5"/>
        <v>238.18907670092585</v>
      </c>
      <c r="M85" s="133">
        <f t="shared" si="5"/>
        <v>3528.0373831775696</v>
      </c>
      <c r="N85" s="133">
        <f t="shared" si="5"/>
        <v>2646.6037735849059</v>
      </c>
      <c r="O85" s="163">
        <f t="shared" si="5"/>
        <v>369.41176470588238</v>
      </c>
    </row>
    <row r="86" spans="1:15" x14ac:dyDescent="0.2">
      <c r="F86" s="282"/>
      <c r="G86" s="61" t="s">
        <v>170</v>
      </c>
      <c r="H86" s="61"/>
      <c r="I86" s="63"/>
      <c r="J86" s="64"/>
      <c r="K86" s="133">
        <f t="shared" ref="K86:O86" si="6">IF((K13+K50)=0,0,K3/(K13+K50)*100)</f>
        <v>0</v>
      </c>
      <c r="L86" s="133">
        <f t="shared" si="6"/>
        <v>238.18907670092585</v>
      </c>
      <c r="M86" s="133">
        <f t="shared" si="6"/>
        <v>3528.0373831775696</v>
      </c>
      <c r="N86" s="133">
        <f t="shared" si="6"/>
        <v>2646.6037735849059</v>
      </c>
      <c r="O86" s="163">
        <f t="shared" si="6"/>
        <v>369.41176470588238</v>
      </c>
    </row>
    <row r="87" spans="1:15" x14ac:dyDescent="0.2">
      <c r="F87" s="282"/>
      <c r="G87" s="61" t="s">
        <v>173</v>
      </c>
      <c r="H87" s="61"/>
      <c r="I87" s="63"/>
      <c r="J87" s="64"/>
      <c r="K87" s="132">
        <f t="shared" ref="K87:O87" si="7">IF((K14-K16)=0,0,(K4-K6)/(K14-K16)*100)</f>
        <v>0</v>
      </c>
      <c r="L87" s="133">
        <f t="shared" si="7"/>
        <v>345.50652579241768</v>
      </c>
      <c r="M87" s="133">
        <f t="shared" si="7"/>
        <v>3528.0373831775696</v>
      </c>
      <c r="N87" s="133">
        <f t="shared" si="7"/>
        <v>2646.6037735849059</v>
      </c>
      <c r="O87" s="163">
        <f t="shared" si="7"/>
        <v>525.20156645934117</v>
      </c>
    </row>
    <row r="88" spans="1:15" x14ac:dyDescent="0.2">
      <c r="F88" s="282"/>
      <c r="G88" s="61" t="s">
        <v>171</v>
      </c>
      <c r="H88" s="63"/>
      <c r="I88" s="65"/>
      <c r="J88" s="64"/>
      <c r="K88" s="133">
        <f t="shared" ref="K88:O88" si="8">IF((K4-K6)=0,0,K70/(K4-K6)*100)</f>
        <v>0</v>
      </c>
      <c r="L88" s="133">
        <f t="shared" si="8"/>
        <v>0</v>
      </c>
      <c r="M88" s="133">
        <f t="shared" si="8"/>
        <v>3557.8543046357618</v>
      </c>
      <c r="N88" s="133">
        <f t="shared" si="8"/>
        <v>0</v>
      </c>
      <c r="O88" s="163">
        <f t="shared" si="8"/>
        <v>294.55019957015656</v>
      </c>
    </row>
    <row r="89" spans="1:15" x14ac:dyDescent="0.2">
      <c r="F89" s="282"/>
      <c r="G89" s="61" t="s">
        <v>181</v>
      </c>
      <c r="H89" s="63"/>
      <c r="I89" s="65"/>
      <c r="J89" s="64"/>
      <c r="K89" s="133">
        <f t="shared" ref="K89:O89" si="9">IF((K3+K24)=0,0,(K11+K26+K27)/(K3+K24)*100)</f>
        <v>0</v>
      </c>
      <c r="L89" s="133">
        <f t="shared" si="9"/>
        <v>0</v>
      </c>
      <c r="M89" s="133">
        <f t="shared" si="9"/>
        <v>0</v>
      </c>
      <c r="N89" s="133">
        <f t="shared" si="9"/>
        <v>0</v>
      </c>
      <c r="O89" s="163">
        <f t="shared" si="9"/>
        <v>0</v>
      </c>
    </row>
    <row r="90" spans="1:15" hidden="1" x14ac:dyDescent="0.2"/>
    <row r="91" spans="1:15" hidden="1" x14ac:dyDescent="0.2"/>
    <row r="92" spans="1:15" hidden="1" x14ac:dyDescent="0.2"/>
    <row r="93" spans="1:15" hidden="1" x14ac:dyDescent="0.2">
      <c r="K93" s="11" t="str">
        <f>+K94&amp;"000"</f>
        <v>262013000</v>
      </c>
      <c r="L93" s="11" t="str">
        <f>+L94&amp;"000"</f>
        <v>262030000</v>
      </c>
      <c r="M93" s="11" t="str">
        <f>+M94&amp;"000"</f>
        <v>262056000</v>
      </c>
      <c r="N93" s="11" t="str">
        <f>+N94&amp;"000"</f>
        <v>262129000</v>
      </c>
    </row>
    <row r="94" spans="1:15" hidden="1" x14ac:dyDescent="0.2">
      <c r="K94" s="11" t="s">
        <v>230</v>
      </c>
      <c r="L94" s="134" t="s">
        <v>232</v>
      </c>
      <c r="M94" s="134" t="s">
        <v>234</v>
      </c>
      <c r="N94" s="134" t="s">
        <v>235</v>
      </c>
    </row>
    <row r="95" spans="1:15" hidden="1" x14ac:dyDescent="0.2">
      <c r="K95" s="11" t="s">
        <v>126</v>
      </c>
      <c r="L95" s="134" t="s">
        <v>128</v>
      </c>
      <c r="M95" s="134" t="s">
        <v>130</v>
      </c>
      <c r="N95" s="134" t="s">
        <v>236</v>
      </c>
    </row>
    <row r="96" spans="1:15" hidden="1" x14ac:dyDescent="0.2"/>
  </sheetData>
  <sheetProtection algorithmName="SHA-512" hashValue="Vm5dl3KpHH4DwcS8GcBx+nqjrhXqMzFpvV9vt2l+OTmrlqjhnYAWEjHspoMZH4tYcoOWwYAgo86LuHM+E6oQxw==" saltValue="74hKG7Fh3xEhIWnZ0oZsxg==" spinCount="100000" sheet="1" objects="1" scenarios="1"/>
  <customSheetViews>
    <customSheetView guid="{247A5D4D-80F1-4466-92F7-7A3BC78E450F}" printArea="1" topLeftCell="A64">
      <selection activeCell="C43" sqref="C43"/>
      <pageMargins left="0.39370078740157483" right="0.39370078740157483" top="0.78740157480314965" bottom="0.78740157480314965" header="0.51181102362204722" footer="0.51181102362204722"/>
      <pageSetup paperSize="9" scale="58" pageOrder="overThenDown" orientation="portrait" blackAndWhite="1" horizontalDpi="300" verticalDpi="300"/>
      <headerFooter alignWithMargins="0"/>
    </customSheetView>
  </customSheetViews>
  <mergeCells count="83">
    <mergeCell ref="G83:I84"/>
    <mergeCell ref="F85:F89"/>
    <mergeCell ref="F73:J73"/>
    <mergeCell ref="G85:J85"/>
    <mergeCell ref="F79:I80"/>
    <mergeCell ref="F81:I82"/>
    <mergeCell ref="F83:F84"/>
    <mergeCell ref="G42:G49"/>
    <mergeCell ref="F71:J71"/>
    <mergeCell ref="F72:J72"/>
    <mergeCell ref="F68:J68"/>
    <mergeCell ref="F69:I70"/>
    <mergeCell ref="F62:J62"/>
    <mergeCell ref="F63:J63"/>
    <mergeCell ref="F64:J64"/>
    <mergeCell ref="F65:F67"/>
    <mergeCell ref="G65:J65"/>
    <mergeCell ref="G66:J66"/>
    <mergeCell ref="G67:J67"/>
    <mergeCell ref="F58:J58"/>
    <mergeCell ref="F59:J59"/>
    <mergeCell ref="G61:J61"/>
    <mergeCell ref="F60:J60"/>
    <mergeCell ref="G54:J54"/>
    <mergeCell ref="G55:J55"/>
    <mergeCell ref="G56:J56"/>
    <mergeCell ref="G57:J57"/>
    <mergeCell ref="F24:F57"/>
    <mergeCell ref="H42:H44"/>
    <mergeCell ref="G50:J50"/>
    <mergeCell ref="G51:G53"/>
    <mergeCell ref="H51:J51"/>
    <mergeCell ref="H52:J52"/>
    <mergeCell ref="H53:J53"/>
    <mergeCell ref="H47:J47"/>
    <mergeCell ref="I42:I44"/>
    <mergeCell ref="H45:J45"/>
    <mergeCell ref="H46:J46"/>
    <mergeCell ref="H48:J48"/>
    <mergeCell ref="H49:J49"/>
    <mergeCell ref="G27:J27"/>
    <mergeCell ref="G29:J29"/>
    <mergeCell ref="G30:J30"/>
    <mergeCell ref="G31:J31"/>
    <mergeCell ref="G28:J28"/>
    <mergeCell ref="G32:J32"/>
    <mergeCell ref="G33:J33"/>
    <mergeCell ref="H39:J39"/>
    <mergeCell ref="H40:J40"/>
    <mergeCell ref="H41:J41"/>
    <mergeCell ref="G34:J34"/>
    <mergeCell ref="G35:J35"/>
    <mergeCell ref="G36:H37"/>
    <mergeCell ref="I36:J36"/>
    <mergeCell ref="I37:J37"/>
    <mergeCell ref="G38:G41"/>
    <mergeCell ref="H38:J38"/>
    <mergeCell ref="G20:J20"/>
    <mergeCell ref="G23:J23"/>
    <mergeCell ref="G24:J24"/>
    <mergeCell ref="G25:J25"/>
    <mergeCell ref="G26:J26"/>
    <mergeCell ref="G14:J14"/>
    <mergeCell ref="G21:J21"/>
    <mergeCell ref="G22:J22"/>
    <mergeCell ref="F2:J2"/>
    <mergeCell ref="F3:F23"/>
    <mergeCell ref="G3:J3"/>
    <mergeCell ref="G4:J4"/>
    <mergeCell ref="G5:J5"/>
    <mergeCell ref="G6:J6"/>
    <mergeCell ref="G7:J7"/>
    <mergeCell ref="G8:J8"/>
    <mergeCell ref="G15:J15"/>
    <mergeCell ref="G16:J16"/>
    <mergeCell ref="G17:J17"/>
    <mergeCell ref="G18:J18"/>
    <mergeCell ref="G19:J19"/>
    <mergeCell ref="G9:J9"/>
    <mergeCell ref="G10:J10"/>
    <mergeCell ref="G11:J11"/>
    <mergeCell ref="G12:J12"/>
    <mergeCell ref="G13:J13"/>
  </mergeCells>
  <phoneticPr fontId="3"/>
  <pageMargins left="0.39370078740157483" right="0.39370078740157483" top="0.78740157480314965" bottom="0.78740157480314965" header="0.51181102362204722" footer="0.51181102362204722"/>
  <pageSetup paperSize="9" scale="58" pageOrder="overThenDown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FFC000"/>
    <pageSetUpPr fitToPage="1"/>
  </sheetPr>
  <dimension ref="A1:Z89"/>
  <sheetViews>
    <sheetView view="pageBreakPreview" zoomScale="70" zoomScaleNormal="100" zoomScaleSheetLayoutView="70" workbookViewId="0">
      <pane ySplit="3" topLeftCell="A4" activePane="bottomLeft" state="frozen"/>
      <selection pane="bottomLeft" activeCell="F83" sqref="A83:XFD89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5" hidden="1" customWidth="1"/>
    <col min="6" max="6" width="4.83203125" style="2" customWidth="1"/>
    <col min="7" max="7" width="4" style="2" customWidth="1"/>
    <col min="8" max="8" width="7.58203125" style="2" customWidth="1"/>
    <col min="9" max="9" width="9.1640625" style="2" customWidth="1"/>
    <col min="10" max="10" width="19.6640625" style="2" customWidth="1"/>
    <col min="11" max="25" width="12.58203125" style="1" customWidth="1"/>
    <col min="26" max="26" width="14" style="1" customWidth="1"/>
    <col min="27" max="16384" width="9" style="1"/>
  </cols>
  <sheetData>
    <row r="1" spans="1:26" ht="19" x14ac:dyDescent="0.2">
      <c r="F1" s="8" t="s">
        <v>954</v>
      </c>
    </row>
    <row r="2" spans="1:26" ht="23.25" customHeight="1" x14ac:dyDescent="0.2">
      <c r="F2" s="1" t="s">
        <v>179</v>
      </c>
      <c r="K2" s="226"/>
      <c r="L2" s="226"/>
    </row>
    <row r="3" spans="1:26" ht="46.5" customHeight="1" x14ac:dyDescent="0.2">
      <c r="F3" s="360"/>
      <c r="G3" s="360"/>
      <c r="H3" s="360"/>
      <c r="I3" s="360"/>
      <c r="J3" s="360"/>
      <c r="K3" s="10" t="s">
        <v>127</v>
      </c>
      <c r="L3" s="10" t="s">
        <v>127</v>
      </c>
      <c r="M3" s="10" t="s">
        <v>127</v>
      </c>
      <c r="N3" s="10" t="s">
        <v>127</v>
      </c>
      <c r="O3" s="10" t="s">
        <v>127</v>
      </c>
      <c r="P3" s="10" t="s">
        <v>128</v>
      </c>
      <c r="Q3" s="10" t="s">
        <v>128</v>
      </c>
      <c r="R3" s="10" t="s">
        <v>128</v>
      </c>
      <c r="S3" s="10" t="s">
        <v>757</v>
      </c>
      <c r="T3" s="10" t="s">
        <v>757</v>
      </c>
      <c r="U3" s="10" t="s">
        <v>52</v>
      </c>
      <c r="V3" s="10" t="s">
        <v>52</v>
      </c>
      <c r="W3" s="10" t="s">
        <v>661</v>
      </c>
      <c r="X3" s="10" t="s">
        <v>661</v>
      </c>
      <c r="Y3" s="10" t="s">
        <v>776</v>
      </c>
      <c r="Z3" s="10" t="s">
        <v>247</v>
      </c>
    </row>
    <row r="4" spans="1:26" s="82" customFormat="1" ht="41.25" customHeight="1" x14ac:dyDescent="0.2">
      <c r="A4" s="16"/>
      <c r="B4" s="56" t="s">
        <v>408</v>
      </c>
      <c r="C4" s="16" t="s">
        <v>409</v>
      </c>
      <c r="D4" s="16" t="s">
        <v>410</v>
      </c>
      <c r="E4" s="20" t="s">
        <v>411</v>
      </c>
      <c r="F4" s="49" t="s">
        <v>660</v>
      </c>
      <c r="G4" s="86"/>
      <c r="H4" s="87"/>
      <c r="I4" s="87"/>
      <c r="J4" s="88"/>
      <c r="K4" s="168" t="s">
        <v>659</v>
      </c>
      <c r="L4" s="168" t="s">
        <v>658</v>
      </c>
      <c r="M4" s="168" t="s">
        <v>657</v>
      </c>
      <c r="N4" s="168" t="s">
        <v>656</v>
      </c>
      <c r="O4" s="168" t="s">
        <v>768</v>
      </c>
      <c r="P4" s="168" t="s">
        <v>655</v>
      </c>
      <c r="Q4" s="168" t="s">
        <v>654</v>
      </c>
      <c r="R4" s="168" t="s">
        <v>653</v>
      </c>
      <c r="S4" s="168" t="s">
        <v>759</v>
      </c>
      <c r="T4" s="168" t="s">
        <v>760</v>
      </c>
      <c r="U4" s="168" t="s">
        <v>53</v>
      </c>
      <c r="V4" s="168" t="s">
        <v>54</v>
      </c>
      <c r="W4" s="168" t="s">
        <v>652</v>
      </c>
      <c r="X4" s="168" t="s">
        <v>902</v>
      </c>
      <c r="Y4" s="168" t="s">
        <v>651</v>
      </c>
      <c r="Z4" s="80"/>
    </row>
    <row r="5" spans="1:26" x14ac:dyDescent="0.2">
      <c r="A5" s="17" t="str">
        <f>+B5&amp;C5&amp;D5</f>
        <v>1401901</v>
      </c>
      <c r="B5" s="18" t="s">
        <v>666</v>
      </c>
      <c r="C5" s="19">
        <v>19</v>
      </c>
      <c r="D5" s="18" t="s">
        <v>412</v>
      </c>
      <c r="E5" s="21" t="s">
        <v>413</v>
      </c>
      <c r="F5" s="89" t="s">
        <v>650</v>
      </c>
      <c r="G5" s="90"/>
      <c r="H5" s="91"/>
      <c r="I5" s="91"/>
      <c r="J5" s="92"/>
      <c r="K5" s="25">
        <f>VLOOKUP($A5&amp;K$84,決統データ!$A$3:$DE$187,$E5+19,FALSE)</f>
        <v>4060401</v>
      </c>
      <c r="L5" s="25">
        <f>VLOOKUP($A5&amp;L$84,決統データ!$A$3:$DE$187,$E5+19,FALSE)</f>
        <v>3560615</v>
      </c>
      <c r="M5" s="25">
        <f>VLOOKUP($A5&amp;M$84,決統データ!$A$3:$DE$187,$E5+19,FALSE)</f>
        <v>3530210</v>
      </c>
      <c r="N5" s="25">
        <f>VLOOKUP($A5&amp;N$84,決統データ!$A$3:$DE$187,$E5+19,FALSE)</f>
        <v>3530201</v>
      </c>
      <c r="O5" s="25">
        <f>VLOOKUP($A5&amp;O$84,決統データ!$A$3:$DE$187,$E5+19,FALSE)</f>
        <v>4250401</v>
      </c>
      <c r="P5" s="25">
        <f>VLOOKUP($A5&amp;P$84,決統データ!$A$3:$DE$187,$E5+19,FALSE)</f>
        <v>3481101</v>
      </c>
      <c r="Q5" s="25">
        <f>VLOOKUP($A5&amp;Q$84,決統データ!$A$3:$DE$187,$E5+19,FALSE)</f>
        <v>4060101</v>
      </c>
      <c r="R5" s="25">
        <f>VLOOKUP($A5&amp;R$84,決統データ!$A$3:$DE$187,$E5+19,FALSE)</f>
        <v>4110925</v>
      </c>
      <c r="S5" s="25">
        <f>VLOOKUP($A5&amp;S$84,決統データ!$A$3:$DE$187,$E5+19,FALSE)</f>
        <v>3630601</v>
      </c>
      <c r="T5" s="25">
        <f>VLOOKUP($A5&amp;T$84,決統データ!$A$3:$DE$187,$E5+19,FALSE)</f>
        <v>4081118</v>
      </c>
      <c r="U5" s="25">
        <f>VLOOKUP($A5&amp;U$84,決統データ!$A$3:$DE$187,$E5+19,FALSE)</f>
        <v>4120421</v>
      </c>
      <c r="V5" s="25">
        <f>VLOOKUP($A5&amp;V$84,決統データ!$A$3:$DE$187,$E5+19,FALSE)</f>
        <v>4140401</v>
      </c>
      <c r="W5" s="25">
        <f>VLOOKUP($A5&amp;W$84,決統データ!$A$3:$DE$187,$E5+19,FALSE)</f>
        <v>4170412</v>
      </c>
      <c r="X5" s="25">
        <f>VLOOKUP($A5&amp;X$84,決統データ!$A$3:$DE$187,$E5+19,FALSE)</f>
        <v>4251221</v>
      </c>
      <c r="Y5" s="25">
        <f>VLOOKUP($A5&amp;Y$84,決統データ!$A$3:$DE$187,$E5+19,FALSE)</f>
        <v>3630401</v>
      </c>
      <c r="Z5" s="142"/>
    </row>
    <row r="6" spans="1:26" x14ac:dyDescent="0.2">
      <c r="F6" s="476" t="s">
        <v>649</v>
      </c>
      <c r="G6" s="477" t="s">
        <v>877</v>
      </c>
      <c r="H6" s="477"/>
      <c r="I6" s="477"/>
      <c r="J6" s="93" t="s">
        <v>878</v>
      </c>
      <c r="K6" s="137"/>
      <c r="L6" s="137"/>
      <c r="M6" s="137"/>
      <c r="N6" s="137"/>
      <c r="O6" s="187" t="s">
        <v>769</v>
      </c>
      <c r="P6" s="137" t="s">
        <v>0</v>
      </c>
      <c r="Q6" s="187" t="s">
        <v>0</v>
      </c>
      <c r="R6" s="187" t="s">
        <v>0</v>
      </c>
      <c r="S6" s="137"/>
      <c r="T6" s="137"/>
      <c r="U6" s="137"/>
      <c r="V6" s="137"/>
      <c r="W6" s="137"/>
      <c r="X6" s="137"/>
      <c r="Y6" s="137"/>
      <c r="Z6" s="142">
        <f t="shared" ref="Z6:Z12" si="0">COUNTA(K6:Y6)</f>
        <v>4</v>
      </c>
    </row>
    <row r="7" spans="1:26" x14ac:dyDescent="0.2">
      <c r="F7" s="476"/>
      <c r="G7" s="477"/>
      <c r="H7" s="477"/>
      <c r="I7" s="477"/>
      <c r="J7" s="93" t="s">
        <v>879</v>
      </c>
      <c r="K7" s="137" t="s">
        <v>0</v>
      </c>
      <c r="L7" s="187" t="s">
        <v>0</v>
      </c>
      <c r="M7" s="137" t="s">
        <v>0</v>
      </c>
      <c r="N7" s="187" t="s">
        <v>0</v>
      </c>
      <c r="O7" s="187"/>
      <c r="P7" s="137"/>
      <c r="Q7" s="137"/>
      <c r="R7" s="137"/>
      <c r="S7" s="137"/>
      <c r="T7" s="137"/>
      <c r="U7" s="137" t="s">
        <v>0</v>
      </c>
      <c r="V7" s="137" t="s">
        <v>0</v>
      </c>
      <c r="W7" s="212" t="s">
        <v>848</v>
      </c>
      <c r="X7" s="187" t="s">
        <v>848</v>
      </c>
      <c r="Y7" s="137" t="s">
        <v>0</v>
      </c>
      <c r="Z7" s="142">
        <f t="shared" si="0"/>
        <v>9</v>
      </c>
    </row>
    <row r="8" spans="1:26" x14ac:dyDescent="0.2">
      <c r="F8" s="476"/>
      <c r="G8" s="477"/>
      <c r="H8" s="477"/>
      <c r="I8" s="477"/>
      <c r="J8" s="93" t="s">
        <v>880</v>
      </c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42">
        <f t="shared" si="0"/>
        <v>0</v>
      </c>
    </row>
    <row r="9" spans="1:26" x14ac:dyDescent="0.2">
      <c r="F9" s="476"/>
      <c r="G9" s="477"/>
      <c r="H9" s="477"/>
      <c r="I9" s="477"/>
      <c r="J9" s="93" t="s">
        <v>369</v>
      </c>
      <c r="K9" s="137"/>
      <c r="L9" s="137"/>
      <c r="M9" s="137"/>
      <c r="N9" s="137"/>
      <c r="O9" s="137"/>
      <c r="P9" s="137"/>
      <c r="Q9" s="137" t="s">
        <v>647</v>
      </c>
      <c r="R9" s="137" t="s">
        <v>647</v>
      </c>
      <c r="S9" s="137" t="s">
        <v>16</v>
      </c>
      <c r="T9" s="137" t="s">
        <v>16</v>
      </c>
      <c r="U9" s="137"/>
      <c r="V9" s="137"/>
      <c r="W9" s="212"/>
      <c r="X9" s="187"/>
      <c r="Y9" s="137"/>
      <c r="Z9" s="142">
        <f t="shared" si="0"/>
        <v>4</v>
      </c>
    </row>
    <row r="10" spans="1:26" ht="14.25" customHeight="1" x14ac:dyDescent="0.2">
      <c r="F10" s="476"/>
      <c r="G10" s="479" t="s">
        <v>648</v>
      </c>
      <c r="H10" s="480"/>
      <c r="I10" s="481"/>
      <c r="J10" s="93" t="s">
        <v>881</v>
      </c>
      <c r="K10" s="137"/>
      <c r="L10" s="137"/>
      <c r="M10" s="137"/>
      <c r="N10" s="137"/>
      <c r="O10" s="137" t="s">
        <v>16</v>
      </c>
      <c r="P10" s="137"/>
      <c r="Q10" s="137"/>
      <c r="R10" s="137"/>
      <c r="S10" s="137"/>
      <c r="T10" s="137"/>
      <c r="U10" s="137"/>
      <c r="V10" s="137"/>
      <c r="W10" s="187" t="s">
        <v>912</v>
      </c>
      <c r="X10" s="137"/>
      <c r="Y10" s="137"/>
      <c r="Z10" s="142">
        <f t="shared" si="0"/>
        <v>2</v>
      </c>
    </row>
    <row r="11" spans="1:26" x14ac:dyDescent="0.2">
      <c r="F11" s="476"/>
      <c r="G11" s="479"/>
      <c r="H11" s="480"/>
      <c r="I11" s="481"/>
      <c r="J11" s="93" t="s">
        <v>882</v>
      </c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42">
        <f t="shared" si="0"/>
        <v>0</v>
      </c>
    </row>
    <row r="12" spans="1:26" x14ac:dyDescent="0.2">
      <c r="F12" s="476"/>
      <c r="G12" s="482"/>
      <c r="H12" s="483"/>
      <c r="I12" s="484"/>
      <c r="J12" s="93" t="s">
        <v>883</v>
      </c>
      <c r="K12" s="137" t="s">
        <v>0</v>
      </c>
      <c r="L12" s="137" t="s">
        <v>0</v>
      </c>
      <c r="M12" s="137" t="s">
        <v>0</v>
      </c>
      <c r="N12" s="137" t="s">
        <v>0</v>
      </c>
      <c r="O12" s="137"/>
      <c r="P12" s="137" t="s">
        <v>0</v>
      </c>
      <c r="Q12" s="137" t="s">
        <v>0</v>
      </c>
      <c r="R12" s="137" t="s">
        <v>0</v>
      </c>
      <c r="S12" s="137" t="s">
        <v>0</v>
      </c>
      <c r="T12" s="137" t="s">
        <v>0</v>
      </c>
      <c r="U12" s="137" t="s">
        <v>0</v>
      </c>
      <c r="V12" s="137" t="s">
        <v>0</v>
      </c>
      <c r="W12" s="137"/>
      <c r="X12" s="137" t="s">
        <v>0</v>
      </c>
      <c r="Y12" s="137" t="s">
        <v>0</v>
      </c>
      <c r="Z12" s="142">
        <f t="shared" si="0"/>
        <v>13</v>
      </c>
    </row>
    <row r="13" spans="1:26" x14ac:dyDescent="0.2">
      <c r="A13" s="17" t="str">
        <f t="shared" ref="A13:A22" si="1">+B13&amp;C13&amp;D13</f>
        <v>1401901</v>
      </c>
      <c r="B13" s="18" t="s">
        <v>666</v>
      </c>
      <c r="C13" s="19">
        <v>19</v>
      </c>
      <c r="D13" s="18" t="s">
        <v>412</v>
      </c>
      <c r="E13" s="15">
        <v>7</v>
      </c>
      <c r="F13" s="476"/>
      <c r="G13" s="477" t="s">
        <v>646</v>
      </c>
      <c r="H13" s="477"/>
      <c r="I13" s="477"/>
      <c r="J13" s="93" t="s">
        <v>885</v>
      </c>
      <c r="K13" s="85">
        <f>VLOOKUP($A13&amp;K$84,決統データ!$A$3:$DE$187,$E13+19,FALSE)</f>
        <v>0</v>
      </c>
      <c r="L13" s="85">
        <f>VLOOKUP($A13&amp;L$84,決統データ!$A$3:$DE$187,$E13+19,FALSE)</f>
        <v>0</v>
      </c>
      <c r="M13" s="85">
        <f>VLOOKUP($A13&amp;M$84,決統データ!$A$3:$DE$187,$E13+19,FALSE)</f>
        <v>0</v>
      </c>
      <c r="N13" s="85">
        <f>VLOOKUP($A13&amp;N$84,決統データ!$A$3:$DE$187,$E13+19,FALSE)</f>
        <v>0</v>
      </c>
      <c r="O13" s="85">
        <f>VLOOKUP($A13&amp;O$84,決統データ!$A$3:$DE$187,$E13+19,FALSE)</f>
        <v>7</v>
      </c>
      <c r="P13" s="85">
        <f>VLOOKUP($A13&amp;P$84,決統データ!$A$3:$DE$187,$E13+19,FALSE)</f>
        <v>0</v>
      </c>
      <c r="Q13" s="85">
        <f>VLOOKUP($A13&amp;Q$84,決統データ!$A$3:$DE$187,$E13+19,FALSE)</f>
        <v>0</v>
      </c>
      <c r="R13" s="85">
        <f>VLOOKUP($A13&amp;R$84,決統データ!$A$3:$DE$187,$E13+19,FALSE)</f>
        <v>0</v>
      </c>
      <c r="S13" s="85">
        <f>VLOOKUP($A13&amp;S$84,決統データ!$A$3:$DE$187,$E13+19,FALSE)</f>
        <v>0</v>
      </c>
      <c r="T13" s="85">
        <f>VLOOKUP($A13&amp;T$84,決統データ!$A$3:$DE$187,$E13+19,FALSE)</f>
        <v>0</v>
      </c>
      <c r="U13" s="85">
        <f>VLOOKUP($A13&amp;U$84,決統データ!$A$3:$DE$187,$E13+19,FALSE)</f>
        <v>0</v>
      </c>
      <c r="V13" s="85">
        <f>VLOOKUP($A13&amp;V$84,決統データ!$A$3:$DE$187,$E13+19,FALSE)</f>
        <v>0</v>
      </c>
      <c r="W13" s="85">
        <f>VLOOKUP($A13&amp;W$84,決統データ!$A$3:$DE$187,$E13+19,FALSE)</f>
        <v>4</v>
      </c>
      <c r="X13" s="85">
        <f>VLOOKUP($A13&amp;X$84,決統データ!$A$3:$DE$187,$E13+19,FALSE)</f>
        <v>0</v>
      </c>
      <c r="Y13" s="85">
        <f>VLOOKUP($A13&amp;Y$84,決統データ!$A$3:$DE$187,$E13+19,FALSE)</f>
        <v>0</v>
      </c>
      <c r="Z13" s="148"/>
    </row>
    <row r="14" spans="1:26" x14ac:dyDescent="0.2">
      <c r="A14" s="17" t="str">
        <f t="shared" si="1"/>
        <v>1401901</v>
      </c>
      <c r="B14" s="18" t="s">
        <v>666</v>
      </c>
      <c r="C14" s="19">
        <v>19</v>
      </c>
      <c r="D14" s="18" t="s">
        <v>412</v>
      </c>
      <c r="E14" s="15">
        <v>8</v>
      </c>
      <c r="F14" s="476"/>
      <c r="G14" s="477"/>
      <c r="H14" s="477"/>
      <c r="I14" s="477"/>
      <c r="J14" s="93" t="s">
        <v>884</v>
      </c>
      <c r="K14" s="85">
        <f>VLOOKUP($A14&amp;K$84,決統データ!$A$3:$DE$187,$E14+19,FALSE)</f>
        <v>0</v>
      </c>
      <c r="L14" s="85">
        <f>VLOOKUP($A14&amp;L$84,決統データ!$A$3:$DE$187,$E14+19,FALSE)</f>
        <v>0</v>
      </c>
      <c r="M14" s="85">
        <f>VLOOKUP($A14&amp;M$84,決統データ!$A$3:$DE$187,$E14+19,FALSE)</f>
        <v>0</v>
      </c>
      <c r="N14" s="85">
        <f>VLOOKUP($A14&amp;N$84,決統データ!$A$3:$DE$187,$E14+19,FALSE)</f>
        <v>0</v>
      </c>
      <c r="O14" s="85">
        <f>VLOOKUP($A14&amp;O$84,決統データ!$A$3:$DE$187,$E14+19,FALSE)</f>
        <v>0</v>
      </c>
      <c r="P14" s="85">
        <f>VLOOKUP($A14&amp;P$84,決統データ!$A$3:$DE$187,$E14+19,FALSE)</f>
        <v>0</v>
      </c>
      <c r="Q14" s="85">
        <f>VLOOKUP($A14&amp;Q$84,決統データ!$A$3:$DE$187,$E14+19,FALSE)</f>
        <v>0</v>
      </c>
      <c r="R14" s="85">
        <f>VLOOKUP($A14&amp;R$84,決統データ!$A$3:$DE$187,$E14+19,FALSE)</f>
        <v>0</v>
      </c>
      <c r="S14" s="85">
        <f>VLOOKUP($A14&amp;S$84,決統データ!$A$3:$DE$187,$E14+19,FALSE)</f>
        <v>0</v>
      </c>
      <c r="T14" s="85">
        <f>VLOOKUP($A14&amp;T$84,決統データ!$A$3:$DE$187,$E14+19,FALSE)</f>
        <v>0</v>
      </c>
      <c r="U14" s="85">
        <f>VLOOKUP($A14&amp;U$84,決統データ!$A$3:$DE$187,$E14+19,FALSE)</f>
        <v>0</v>
      </c>
      <c r="V14" s="85">
        <f>VLOOKUP($A14&amp;V$84,決統データ!$A$3:$DE$187,$E14+19,FALSE)</f>
        <v>0</v>
      </c>
      <c r="W14" s="85">
        <f>VLOOKUP($A14&amp;W$84,決統データ!$A$3:$DE$187,$E14+19,FALSE)</f>
        <v>0</v>
      </c>
      <c r="X14" s="85">
        <f>VLOOKUP($A14&amp;X$84,決統データ!$A$3:$DE$187,$E14+19,FALSE)</f>
        <v>0</v>
      </c>
      <c r="Y14" s="85">
        <f>VLOOKUP($A14&amp;Y$84,決統データ!$A$3:$DE$187,$E14+19,FALSE)</f>
        <v>0</v>
      </c>
      <c r="Z14" s="148"/>
    </row>
    <row r="15" spans="1:26" x14ac:dyDescent="0.2">
      <c r="A15" s="17" t="str">
        <f t="shared" si="1"/>
        <v>1401901</v>
      </c>
      <c r="B15" s="18" t="s">
        <v>886</v>
      </c>
      <c r="C15" s="19">
        <v>19</v>
      </c>
      <c r="D15" s="18" t="s">
        <v>217</v>
      </c>
      <c r="E15" s="15">
        <v>9</v>
      </c>
      <c r="F15" s="476"/>
      <c r="G15" s="485" t="s">
        <v>887</v>
      </c>
      <c r="H15" s="486"/>
      <c r="I15" s="486"/>
      <c r="J15" s="487"/>
      <c r="K15" s="150">
        <f>VLOOKUP($A15&amp;K$84,決統データ!$A$3:$DE$187,$E15+19,FALSE)</f>
        <v>6074</v>
      </c>
      <c r="L15" s="150">
        <f>VLOOKUP($A15&amp;L$84,決統データ!$A$3:$DE$187,$E15+19,FALSE)</f>
        <v>3481</v>
      </c>
      <c r="M15" s="150">
        <f>VLOOKUP($A15&amp;M$84,決統データ!$A$3:$DE$187,$E15+19,FALSE)</f>
        <v>2348</v>
      </c>
      <c r="N15" s="150">
        <f>VLOOKUP($A15&amp;N$84,決統データ!$A$3:$DE$187,$E15+19,FALSE)</f>
        <v>1989</v>
      </c>
      <c r="O15" s="150">
        <f>VLOOKUP($A15&amp;O$84,決統データ!$A$3:$DE$187,$E15+19,FALSE)</f>
        <v>1367</v>
      </c>
      <c r="P15" s="150">
        <f>VLOOKUP($A15&amp;P$84,決統データ!$A$3:$DE$187,$E15+19,FALSE)</f>
        <v>2049</v>
      </c>
      <c r="Q15" s="150">
        <f>VLOOKUP($A15&amp;Q$84,決統データ!$A$3:$DE$187,$E15+19,FALSE)</f>
        <v>3259</v>
      </c>
      <c r="R15" s="150">
        <f>VLOOKUP($A15&amp;R$84,決統データ!$A$3:$DE$187,$E15+19,FALSE)</f>
        <v>2019</v>
      </c>
      <c r="S15" s="150">
        <f>VLOOKUP($A15&amp;S$84,決統データ!$A$3:$DE$187,$E15+19,FALSE)</f>
        <v>528</v>
      </c>
      <c r="T15" s="150">
        <f>VLOOKUP($A15&amp;T$84,決統データ!$A$3:$DE$187,$E15+19,FALSE)</f>
        <v>1080</v>
      </c>
      <c r="U15" s="150">
        <f>VLOOKUP($A15&amp;U$84,決統データ!$A$3:$DE$187,$E15+19,FALSE)</f>
        <v>8000</v>
      </c>
      <c r="V15" s="150">
        <f>VLOOKUP($A15&amp;V$84,決統データ!$A$3:$DE$187,$E15+19,FALSE)</f>
        <v>1400</v>
      </c>
      <c r="W15" s="150">
        <f>VLOOKUP($A15&amp;W$84,決統データ!$A$3:$DE$187,$E15+19,FALSE)</f>
        <v>5930</v>
      </c>
      <c r="X15" s="150">
        <f>VLOOKUP($A15&amp;X$84,決統データ!$A$3:$DE$187,$E15+19,FALSE)</f>
        <v>1831</v>
      </c>
      <c r="Y15" s="150">
        <f>VLOOKUP($A15&amp;Y$84,決統データ!$A$3:$DE$187,$E15+19,FALSE)</f>
        <v>2380</v>
      </c>
      <c r="Z15" s="148">
        <f>SUM(K15:Y15)</f>
        <v>43735</v>
      </c>
    </row>
    <row r="16" spans="1:26" x14ac:dyDescent="0.2">
      <c r="A16" s="17" t="str">
        <f t="shared" si="1"/>
        <v>1401901</v>
      </c>
      <c r="B16" s="18" t="s">
        <v>886</v>
      </c>
      <c r="C16" s="19">
        <v>19</v>
      </c>
      <c r="D16" s="18" t="s">
        <v>217</v>
      </c>
      <c r="E16" s="15">
        <v>10</v>
      </c>
      <c r="F16" s="476"/>
      <c r="G16" s="485" t="s">
        <v>888</v>
      </c>
      <c r="H16" s="486"/>
      <c r="I16" s="486"/>
      <c r="J16" s="487"/>
      <c r="K16" s="150">
        <f>VLOOKUP($A16&amp;K$84,決統データ!$A$3:$DE$187,$E16+19,FALSE)</f>
        <v>129149194</v>
      </c>
      <c r="L16" s="150">
        <f>VLOOKUP($A16&amp;L$84,決統データ!$A$3:$DE$187,$E16+19,FALSE)</f>
        <v>133530532</v>
      </c>
      <c r="M16" s="150">
        <f>VLOOKUP($A16&amp;M$84,決統データ!$A$3:$DE$187,$E16+19,FALSE)</f>
        <v>73740149</v>
      </c>
      <c r="N16" s="150">
        <f>VLOOKUP($A16&amp;N$84,決統データ!$A$3:$DE$187,$E16+19,FALSE)</f>
        <v>55403546</v>
      </c>
      <c r="O16" s="150">
        <f>VLOOKUP($A16&amp;O$84,決統データ!$A$3:$DE$187,$E16+19,FALSE)</f>
        <v>88797418</v>
      </c>
      <c r="P16" s="150">
        <f>VLOOKUP($A16&amp;P$84,決統データ!$A$3:$DE$187,$E16+19,FALSE)</f>
        <v>0</v>
      </c>
      <c r="Q16" s="150">
        <f>VLOOKUP($A16&amp;Q$84,決統データ!$A$3:$DE$187,$E16+19,FALSE)</f>
        <v>0</v>
      </c>
      <c r="R16" s="150">
        <f>VLOOKUP($A16&amp;R$84,決統データ!$A$3:$DE$187,$E16+19,FALSE)</f>
        <v>0</v>
      </c>
      <c r="S16" s="150">
        <f>VLOOKUP($A16&amp;S$84,決統データ!$A$3:$DE$187,$E16+19,FALSE)</f>
        <v>70816869</v>
      </c>
      <c r="T16" s="150">
        <f>VLOOKUP($A16&amp;T$84,決統データ!$A$3:$DE$187,$E16+19,FALSE)</f>
        <v>951792272</v>
      </c>
      <c r="U16" s="150">
        <f>VLOOKUP($A16&amp;U$84,決統データ!$A$3:$DE$187,$E16+19,FALSE)</f>
        <v>110986387</v>
      </c>
      <c r="V16" s="150">
        <f>VLOOKUP($A16&amp;V$84,決統データ!$A$3:$DE$187,$E16+19,FALSE)</f>
        <v>8512000</v>
      </c>
      <c r="W16" s="150">
        <f>VLOOKUP($A16&amp;W$84,決統データ!$A$3:$DE$187,$E16+19,FALSE)</f>
        <v>1449205000</v>
      </c>
      <c r="X16" s="150">
        <f>VLOOKUP($A16&amp;X$84,決統データ!$A$3:$DE$187,$E16+19,FALSE)</f>
        <v>222062000</v>
      </c>
      <c r="Y16" s="150">
        <f>VLOOKUP($A16&amp;Y$84,決統データ!$A$3:$DE$187,$E16+19,FALSE)</f>
        <v>74310892</v>
      </c>
      <c r="Z16" s="148">
        <f>SUM(K16:Y16)</f>
        <v>3368306259</v>
      </c>
    </row>
    <row r="17" spans="1:26" x14ac:dyDescent="0.2">
      <c r="A17" s="17" t="str">
        <f t="shared" si="1"/>
        <v>1401901</v>
      </c>
      <c r="B17" s="18" t="s">
        <v>886</v>
      </c>
      <c r="C17" s="19">
        <v>19</v>
      </c>
      <c r="D17" s="18" t="s">
        <v>217</v>
      </c>
      <c r="E17" s="15">
        <v>11</v>
      </c>
      <c r="F17" s="476"/>
      <c r="G17" s="485" t="s">
        <v>889</v>
      </c>
      <c r="H17" s="486"/>
      <c r="I17" s="486"/>
      <c r="J17" s="487"/>
      <c r="K17" s="150">
        <f>VLOOKUP($A17&amp;K$84,決統データ!$A$3:$DE$187,$E17+19,FALSE)</f>
        <v>3804</v>
      </c>
      <c r="L17" s="150">
        <f>VLOOKUP($A17&amp;L$84,決統データ!$A$3:$DE$187,$E17+19,FALSE)</f>
        <v>3481</v>
      </c>
      <c r="M17" s="150">
        <f>VLOOKUP($A17&amp;M$84,決統データ!$A$3:$DE$187,$E17+19,FALSE)</f>
        <v>2348</v>
      </c>
      <c r="N17" s="150">
        <f>VLOOKUP($A17&amp;N$84,決統データ!$A$3:$DE$187,$E17+19,FALSE)</f>
        <v>1989</v>
      </c>
      <c r="O17" s="150">
        <f>VLOOKUP($A17&amp;O$84,決統データ!$A$3:$DE$187,$E17+19,FALSE)</f>
        <v>5293</v>
      </c>
      <c r="P17" s="150">
        <f>VLOOKUP($A17&amp;P$84,決統データ!$A$3:$DE$187,$E17+19,FALSE)</f>
        <v>2049</v>
      </c>
      <c r="Q17" s="150">
        <f>VLOOKUP($A17&amp;Q$84,決統データ!$A$3:$DE$187,$E17+19,FALSE)</f>
        <v>3259</v>
      </c>
      <c r="R17" s="150">
        <f>VLOOKUP($A17&amp;R$84,決統データ!$A$3:$DE$187,$E17+19,FALSE)</f>
        <v>2019</v>
      </c>
      <c r="S17" s="150">
        <f>VLOOKUP($A17&amp;S$84,決統データ!$A$3:$DE$187,$E17+19,FALSE)</f>
        <v>528</v>
      </c>
      <c r="T17" s="150">
        <f>VLOOKUP($A17&amp;T$84,決統データ!$A$3:$DE$187,$E17+19,FALSE)</f>
        <v>1080</v>
      </c>
      <c r="U17" s="150">
        <f>VLOOKUP($A17&amp;U$84,決統データ!$A$3:$DE$187,$E17+19,FALSE)</f>
        <v>8000</v>
      </c>
      <c r="V17" s="150">
        <f>VLOOKUP($A17&amp;V$84,決統データ!$A$3:$DE$187,$E17+19,FALSE)</f>
        <v>1400</v>
      </c>
      <c r="W17" s="150">
        <f>VLOOKUP($A17&amp;W$84,決統データ!$A$3:$DE$187,$E17+19,FALSE)</f>
        <v>13546</v>
      </c>
      <c r="X17" s="150">
        <f>VLOOKUP($A17&amp;X$84,決統データ!$A$3:$DE$187,$E17+19,FALSE)</f>
        <v>1831</v>
      </c>
      <c r="Y17" s="150">
        <f>VLOOKUP($A17&amp;Y$84,決統データ!$A$3:$DE$187,$E17+19,FALSE)</f>
        <v>2380</v>
      </c>
      <c r="Z17" s="148">
        <f>SUM(K17:Y17)</f>
        <v>53007</v>
      </c>
    </row>
    <row r="18" spans="1:26" x14ac:dyDescent="0.2">
      <c r="A18" s="17" t="str">
        <f t="shared" si="1"/>
        <v>1401901</v>
      </c>
      <c r="B18" s="18" t="s">
        <v>886</v>
      </c>
      <c r="C18" s="19">
        <v>19</v>
      </c>
      <c r="D18" s="18" t="s">
        <v>217</v>
      </c>
      <c r="E18" s="15">
        <v>12</v>
      </c>
      <c r="F18" s="476"/>
      <c r="G18" s="485" t="s">
        <v>890</v>
      </c>
      <c r="H18" s="486"/>
      <c r="I18" s="486"/>
      <c r="J18" s="487"/>
      <c r="K18" s="85">
        <f>VLOOKUP($A18&amp;K$84,決統データ!$A$3:$DE$187,$E18+19,FALSE)</f>
        <v>123</v>
      </c>
      <c r="L18" s="85">
        <f>VLOOKUP($A18&amp;L$84,決統データ!$A$3:$DE$187,$E18+19,FALSE)</f>
        <v>101</v>
      </c>
      <c r="M18" s="85">
        <f>VLOOKUP($A18&amp;M$84,決統データ!$A$3:$DE$187,$E18+19,FALSE)</f>
        <v>91</v>
      </c>
      <c r="N18" s="85">
        <f>VLOOKUP($A18&amp;N$84,決統データ!$A$3:$DE$187,$E18+19,FALSE)</f>
        <v>70</v>
      </c>
      <c r="O18" s="85">
        <f>VLOOKUP($A18&amp;O$84,決統データ!$A$3:$DE$187,$E18+19,FALSE)</f>
        <v>210</v>
      </c>
      <c r="P18" s="85">
        <f>VLOOKUP($A18&amp;P$84,決統データ!$A$3:$DE$187,$E18+19,FALSE)</f>
        <v>56</v>
      </c>
      <c r="Q18" s="85">
        <f>VLOOKUP($A18&amp;Q$84,決統データ!$A$3:$DE$187,$E18+19,FALSE)</f>
        <v>90</v>
      </c>
      <c r="R18" s="85">
        <f>VLOOKUP($A18&amp;R$84,決統データ!$A$3:$DE$187,$E18+19,FALSE)</f>
        <v>65</v>
      </c>
      <c r="S18" s="85">
        <f>VLOOKUP($A18&amp;S$84,決統データ!$A$3:$DE$187,$E18+19,FALSE)</f>
        <v>13</v>
      </c>
      <c r="T18" s="85">
        <f>VLOOKUP($A18&amp;T$84,決統データ!$A$3:$DE$187,$E18+19,FALSE)</f>
        <v>29</v>
      </c>
      <c r="U18" s="85">
        <f>VLOOKUP($A18&amp;U$84,決統データ!$A$3:$DE$187,$E18+19,FALSE)</f>
        <v>285</v>
      </c>
      <c r="V18" s="85">
        <f>VLOOKUP($A18&amp;V$84,決統データ!$A$3:$DE$187,$E18+19,FALSE)</f>
        <v>41</v>
      </c>
      <c r="W18" s="85">
        <f>VLOOKUP($A18&amp;W$84,決統データ!$A$3:$DE$187,$E18+19,FALSE)</f>
        <v>388</v>
      </c>
      <c r="X18" s="85">
        <f>VLOOKUP($A18&amp;X$84,決統データ!$A$3:$DE$187,$E18+19,FALSE)</f>
        <v>41</v>
      </c>
      <c r="Y18" s="85">
        <f>VLOOKUP($A18&amp;Y$84,決統データ!$A$3:$DE$187,$E18+19,FALSE)</f>
        <v>72</v>
      </c>
      <c r="Z18" s="148">
        <f>SUM(K18:Y18)</f>
        <v>1675</v>
      </c>
    </row>
    <row r="19" spans="1:26" s="3" customFormat="1" x14ac:dyDescent="0.2">
      <c r="A19" s="17" t="str">
        <f t="shared" si="1"/>
        <v>1401901</v>
      </c>
      <c r="B19" s="18" t="s">
        <v>886</v>
      </c>
      <c r="C19" s="19">
        <v>19</v>
      </c>
      <c r="D19" s="18" t="s">
        <v>217</v>
      </c>
      <c r="E19" s="15">
        <v>13</v>
      </c>
      <c r="F19" s="476"/>
      <c r="G19" s="478" t="s">
        <v>645</v>
      </c>
      <c r="H19" s="477"/>
      <c r="I19" s="477"/>
      <c r="J19" s="94" t="s">
        <v>644</v>
      </c>
      <c r="K19" s="85">
        <f>VLOOKUP($A19&amp;K$84,決統データ!$A$3:$DE$187,$E19+19,FALSE)</f>
        <v>0</v>
      </c>
      <c r="L19" s="85">
        <f>VLOOKUP($A19&amp;L$84,決統データ!$A$3:$DE$187,$E19+19,FALSE)</f>
        <v>0</v>
      </c>
      <c r="M19" s="85">
        <f>VLOOKUP($A19&amp;M$84,決統データ!$A$3:$DE$187,$E19+19,FALSE)</f>
        <v>0</v>
      </c>
      <c r="N19" s="85">
        <f>VLOOKUP($A19&amp;N$84,決統データ!$A$3:$DE$187,$E19+19,FALSE)</f>
        <v>0</v>
      </c>
      <c r="O19" s="85">
        <f>VLOOKUP($A19&amp;O$84,決統データ!$A$3:$DE$187,$E19+19,FALSE)</f>
        <v>0</v>
      </c>
      <c r="P19" s="85">
        <f>VLOOKUP($A19&amp;P$84,決統データ!$A$3:$DE$187,$E19+19,FALSE)</f>
        <v>0</v>
      </c>
      <c r="Q19" s="85">
        <f>VLOOKUP($A19&amp;Q$84,決統データ!$A$3:$DE$187,$E19+19,FALSE)</f>
        <v>0</v>
      </c>
      <c r="R19" s="85">
        <f>VLOOKUP($A19&amp;R$84,決統データ!$A$3:$DE$187,$E19+19,FALSE)</f>
        <v>0</v>
      </c>
      <c r="S19" s="85">
        <f>VLOOKUP($A19&amp;S$84,決統データ!$A$3:$DE$187,$E19+19,FALSE)</f>
        <v>0</v>
      </c>
      <c r="T19" s="85">
        <f>VLOOKUP($A19&amp;T$84,決統データ!$A$3:$DE$187,$E19+19,FALSE)</f>
        <v>0</v>
      </c>
      <c r="U19" s="85">
        <f>VLOOKUP($A19&amp;U$84,決統データ!$A$3:$DE$187,$E19+19,FALSE)</f>
        <v>900</v>
      </c>
      <c r="V19" s="85">
        <f>VLOOKUP($A19&amp;V$84,決統データ!$A$3:$DE$187,$E19+19,FALSE)</f>
        <v>0</v>
      </c>
      <c r="W19" s="85">
        <f>VLOOKUP($A19&amp;W$84,決統データ!$A$3:$DE$187,$E19+19,FALSE)</f>
        <v>500</v>
      </c>
      <c r="X19" s="85">
        <f>VLOOKUP($A19&amp;X$84,決統データ!$A$3:$DE$187,$E19+19,FALSE)</f>
        <v>0</v>
      </c>
      <c r="Y19" s="85">
        <f>VLOOKUP($A19&amp;Y$84,決統データ!$A$3:$DE$187,$E19+19,FALSE)</f>
        <v>0</v>
      </c>
      <c r="Z19" s="148"/>
    </row>
    <row r="20" spans="1:26" s="3" customFormat="1" x14ac:dyDescent="0.2">
      <c r="A20" s="17" t="str">
        <f t="shared" si="1"/>
        <v>1401901</v>
      </c>
      <c r="B20" s="18" t="s">
        <v>886</v>
      </c>
      <c r="C20" s="19">
        <v>19</v>
      </c>
      <c r="D20" s="18" t="s">
        <v>217</v>
      </c>
      <c r="E20" s="15">
        <v>14</v>
      </c>
      <c r="F20" s="476"/>
      <c r="G20" s="477"/>
      <c r="H20" s="477"/>
      <c r="I20" s="477"/>
      <c r="J20" s="94" t="s">
        <v>643</v>
      </c>
      <c r="K20" s="85">
        <f>VLOOKUP($A20&amp;K$84,決統データ!$A$3:$DE$187,$E20+19,FALSE)</f>
        <v>2400</v>
      </c>
      <c r="L20" s="85">
        <f>VLOOKUP($A20&amp;L$84,決統データ!$A$3:$DE$187,$E20+19,FALSE)</f>
        <v>2400</v>
      </c>
      <c r="M20" s="85">
        <f>VLOOKUP($A20&amp;M$84,決統データ!$A$3:$DE$187,$E20+19,FALSE)</f>
        <v>2400</v>
      </c>
      <c r="N20" s="85">
        <f>VLOOKUP($A20&amp;N$84,決統データ!$A$3:$DE$187,$E20+19,FALSE)</f>
        <v>2400</v>
      </c>
      <c r="O20" s="85">
        <f>VLOOKUP($A20&amp;O$84,決統データ!$A$3:$DE$187,$E20+19,FALSE)</f>
        <v>0</v>
      </c>
      <c r="P20" s="85">
        <f>VLOOKUP($A20&amp;P$84,決統データ!$A$3:$DE$187,$E20+19,FALSE)</f>
        <v>2400</v>
      </c>
      <c r="Q20" s="85">
        <f>VLOOKUP($A20&amp;Q$84,決統データ!$A$3:$DE$187,$E20+19,FALSE)</f>
        <v>2400</v>
      </c>
      <c r="R20" s="85">
        <f>VLOOKUP($A20&amp;R$84,決統データ!$A$3:$DE$187,$E20+19,FALSE)</f>
        <v>2400</v>
      </c>
      <c r="S20" s="85">
        <f>VLOOKUP($A20&amp;S$84,決統データ!$A$3:$DE$187,$E20+19,FALSE)</f>
        <v>2400</v>
      </c>
      <c r="T20" s="85">
        <f>VLOOKUP($A20&amp;T$84,決統データ!$A$3:$DE$187,$E20+19,FALSE)</f>
        <v>2400</v>
      </c>
      <c r="U20" s="85">
        <f>VLOOKUP($A20&amp;U$84,決統データ!$A$3:$DE$187,$E20+19,FALSE)</f>
        <v>1700</v>
      </c>
      <c r="V20" s="85">
        <f>VLOOKUP($A20&amp;V$84,決統データ!$A$3:$DE$187,$E20+19,FALSE)</f>
        <v>2400</v>
      </c>
      <c r="W20" s="85">
        <f>VLOOKUP($A20&amp;W$84,決統データ!$A$3:$DE$187,$E20+19,FALSE)</f>
        <v>130</v>
      </c>
      <c r="X20" s="85">
        <f>VLOOKUP($A20&amp;X$84,決統データ!$A$3:$DE$187,$E20+19,FALSE)</f>
        <v>2400</v>
      </c>
      <c r="Y20" s="85">
        <f>VLOOKUP($A20&amp;Y$84,決統データ!$A$3:$DE$187,$E20+19,FALSE)</f>
        <v>2400</v>
      </c>
      <c r="Z20" s="148"/>
    </row>
    <row r="21" spans="1:26" x14ac:dyDescent="0.2">
      <c r="A21" s="17" t="str">
        <f t="shared" si="1"/>
        <v>1401901</v>
      </c>
      <c r="B21" s="18" t="s">
        <v>666</v>
      </c>
      <c r="C21" s="19">
        <v>19</v>
      </c>
      <c r="D21" s="18" t="s">
        <v>412</v>
      </c>
      <c r="E21" s="15">
        <v>16</v>
      </c>
      <c r="F21" s="474" t="s">
        <v>571</v>
      </c>
      <c r="G21" s="95" t="s">
        <v>642</v>
      </c>
      <c r="H21" s="96"/>
      <c r="I21" s="97"/>
      <c r="J21" s="98"/>
      <c r="K21" s="150">
        <f>VLOOKUP($A21&amp;K$84,決統データ!$A$3:$DE$187,$E21+19,FALSE)</f>
        <v>73763</v>
      </c>
      <c r="L21" s="150">
        <f>VLOOKUP($A21&amp;L$84,決統データ!$A$3:$DE$187,$E21+19,FALSE)</f>
        <v>11662</v>
      </c>
      <c r="M21" s="150">
        <f>VLOOKUP($A21&amp;M$84,決統データ!$A$3:$DE$187,$E21+19,FALSE)</f>
        <v>93565</v>
      </c>
      <c r="N21" s="150">
        <f>VLOOKUP($A21&amp;N$84,決統データ!$A$3:$DE$187,$E21+19,FALSE)</f>
        <v>19279</v>
      </c>
      <c r="O21" s="150">
        <f>VLOOKUP($A21&amp;O$84,決統データ!$A$3:$DE$187,$E21+19,FALSE)</f>
        <v>51027</v>
      </c>
      <c r="P21" s="150">
        <f>VLOOKUP($A21&amp;P$84,決統データ!$A$3:$DE$187,$E21+19,FALSE)</f>
        <v>216642</v>
      </c>
      <c r="Q21" s="150">
        <f>VLOOKUP($A21&amp;Q$84,決統データ!$A$3:$DE$187,$E21+19,FALSE)</f>
        <v>204343</v>
      </c>
      <c r="R21" s="150">
        <f>VLOOKUP($A21&amp;R$84,決統データ!$A$3:$DE$187,$E21+19,FALSE)</f>
        <v>72229</v>
      </c>
      <c r="S21" s="150">
        <f>VLOOKUP($A21&amp;S$84,決統データ!$A$3:$DE$187,$E21+19,FALSE)</f>
        <v>0</v>
      </c>
      <c r="T21" s="150">
        <f>VLOOKUP($A21&amp;T$84,決統データ!$A$3:$DE$187,$E21+19,FALSE)</f>
        <v>389802</v>
      </c>
      <c r="U21" s="150">
        <f>VLOOKUP($A21&amp;U$84,決統データ!$A$3:$DE$187,$E21+19,FALSE)</f>
        <v>0</v>
      </c>
      <c r="V21" s="150">
        <f>VLOOKUP($A21&amp;V$84,決統データ!$A$3:$DE$187,$E21+19,FALSE)</f>
        <v>0</v>
      </c>
      <c r="W21" s="150">
        <f>VLOOKUP($A21&amp;W$84,決統データ!$A$3:$DE$187,$E21+19,FALSE)</f>
        <v>510047</v>
      </c>
      <c r="X21" s="150">
        <f>VLOOKUP($A21&amp;X$84,決統データ!$A$3:$DE$187,$E21+19,FALSE)</f>
        <v>0</v>
      </c>
      <c r="Y21" s="150">
        <f>VLOOKUP($A21&amp;Y$84,決統データ!$A$3:$DE$187,$E21+19,FALSE)</f>
        <v>129345</v>
      </c>
      <c r="Z21" s="148">
        <f t="shared" ref="Z21:Z31" si="2">SUM(K21:Y21)</f>
        <v>1771704</v>
      </c>
    </row>
    <row r="22" spans="1:26" ht="14.25" customHeight="1" x14ac:dyDescent="0.2">
      <c r="A22" s="17" t="str">
        <f t="shared" si="1"/>
        <v>1401901</v>
      </c>
      <c r="B22" s="18" t="s">
        <v>666</v>
      </c>
      <c r="C22" s="19">
        <v>19</v>
      </c>
      <c r="D22" s="18" t="s">
        <v>412</v>
      </c>
      <c r="E22" s="15">
        <v>17</v>
      </c>
      <c r="F22" s="474"/>
      <c r="G22" s="473" t="s">
        <v>286</v>
      </c>
      <c r="H22" s="473" t="s">
        <v>641</v>
      </c>
      <c r="I22" s="95" t="s">
        <v>595</v>
      </c>
      <c r="J22" s="98"/>
      <c r="K22" s="150">
        <f>VLOOKUP($A22&amp;K$84,決統データ!$A$3:$DE$187,$E22+19,FALSE)</f>
        <v>12963</v>
      </c>
      <c r="L22" s="150">
        <f>VLOOKUP($A22&amp;L$84,決統データ!$A$3:$DE$187,$E22+19,FALSE)</f>
        <v>11662</v>
      </c>
      <c r="M22" s="150">
        <f>VLOOKUP($A22&amp;M$84,決統データ!$A$3:$DE$187,$E22+19,FALSE)</f>
        <v>36250</v>
      </c>
      <c r="N22" s="150">
        <f>VLOOKUP($A22&amp;N$84,決統データ!$A$3:$DE$187,$E22+19,FALSE)</f>
        <v>19279</v>
      </c>
      <c r="O22" s="150">
        <f>VLOOKUP($A22&amp;O$84,決統データ!$A$3:$DE$187,$E22+19,FALSE)</f>
        <v>0</v>
      </c>
      <c r="P22" s="150">
        <f>VLOOKUP($A22&amp;P$84,決統データ!$A$3:$DE$187,$E22+19,FALSE)</f>
        <v>113800</v>
      </c>
      <c r="Q22" s="150">
        <f>VLOOKUP($A22&amp;Q$84,決統データ!$A$3:$DE$187,$E22+19,FALSE)</f>
        <v>31580</v>
      </c>
      <c r="R22" s="150">
        <f>VLOOKUP($A22&amp;R$84,決統データ!$A$3:$DE$187,$E22+19,FALSE)</f>
        <v>20813</v>
      </c>
      <c r="S22" s="150">
        <f>VLOOKUP($A22&amp;S$84,決統データ!$A$3:$DE$187,$E22+19,FALSE)</f>
        <v>0</v>
      </c>
      <c r="T22" s="150">
        <f>VLOOKUP($A22&amp;T$84,決統データ!$A$3:$DE$187,$E22+19,FALSE)</f>
        <v>19913</v>
      </c>
      <c r="U22" s="150">
        <f>VLOOKUP($A22&amp;U$84,決統データ!$A$3:$DE$187,$E22+19,FALSE)</f>
        <v>0</v>
      </c>
      <c r="V22" s="150">
        <f>VLOOKUP($A22&amp;V$84,決統データ!$A$3:$DE$187,$E22+19,FALSE)</f>
        <v>0</v>
      </c>
      <c r="W22" s="150">
        <f>VLOOKUP($A22&amp;W$84,決統データ!$A$3:$DE$187,$E22+19,FALSE)</f>
        <v>510047</v>
      </c>
      <c r="X22" s="150">
        <f>VLOOKUP($A22&amp;X$84,決統データ!$A$3:$DE$187,$E22+19,FALSE)</f>
        <v>0</v>
      </c>
      <c r="Y22" s="150">
        <f>VLOOKUP($A22&amp;Y$84,決統データ!$A$3:$DE$187,$E22+19,FALSE)</f>
        <v>41142</v>
      </c>
      <c r="Z22" s="148">
        <f t="shared" si="2"/>
        <v>817449</v>
      </c>
    </row>
    <row r="23" spans="1:26" x14ac:dyDescent="0.2">
      <c r="A23" s="17" t="str">
        <f t="shared" ref="A23:A35" si="3">+B23&amp;C23&amp;D23</f>
        <v>1401901</v>
      </c>
      <c r="B23" s="18" t="s">
        <v>886</v>
      </c>
      <c r="C23" s="19">
        <v>19</v>
      </c>
      <c r="D23" s="18" t="s">
        <v>217</v>
      </c>
      <c r="E23" s="15">
        <v>18</v>
      </c>
      <c r="F23" s="474"/>
      <c r="G23" s="473"/>
      <c r="H23" s="473"/>
      <c r="I23" s="95" t="s">
        <v>640</v>
      </c>
      <c r="J23" s="98"/>
      <c r="K23" s="150">
        <f>VLOOKUP($A23&amp;K$84,決統データ!$A$3:$DE$187,$E23+19,FALSE)</f>
        <v>0</v>
      </c>
      <c r="L23" s="150">
        <f>VLOOKUP($A23&amp;L$84,決統データ!$A$3:$DE$187,$E23+19,FALSE)</f>
        <v>0</v>
      </c>
      <c r="M23" s="150">
        <f>VLOOKUP($A23&amp;M$84,決統データ!$A$3:$DE$187,$E23+19,FALSE)</f>
        <v>57315</v>
      </c>
      <c r="N23" s="150">
        <f>VLOOKUP($A23&amp;N$84,決統データ!$A$3:$DE$187,$E23+19,FALSE)</f>
        <v>0</v>
      </c>
      <c r="O23" s="150">
        <f>VLOOKUP($A23&amp;O$84,決統データ!$A$3:$DE$187,$E23+19,FALSE)</f>
        <v>0</v>
      </c>
      <c r="P23" s="150">
        <f>VLOOKUP($A23&amp;P$84,決統データ!$A$3:$DE$187,$E23+19,FALSE)</f>
        <v>101554</v>
      </c>
      <c r="Q23" s="150">
        <f>VLOOKUP($A23&amp;Q$84,決統データ!$A$3:$DE$187,$E23+19,FALSE)</f>
        <v>172763</v>
      </c>
      <c r="R23" s="150">
        <f>VLOOKUP($A23&amp;R$84,決統データ!$A$3:$DE$187,$E23+19,FALSE)</f>
        <v>51416</v>
      </c>
      <c r="S23" s="150">
        <f>VLOOKUP($A23&amp;S$84,決統データ!$A$3:$DE$187,$E23+19,FALSE)</f>
        <v>0</v>
      </c>
      <c r="T23" s="150">
        <f>VLOOKUP($A23&amp;T$84,決統データ!$A$3:$DE$187,$E23+19,FALSE)</f>
        <v>369889</v>
      </c>
      <c r="U23" s="150">
        <f>VLOOKUP($A23&amp;U$84,決統データ!$A$3:$DE$187,$E23+19,FALSE)</f>
        <v>0</v>
      </c>
      <c r="V23" s="150">
        <f>VLOOKUP($A23&amp;V$84,決統データ!$A$3:$DE$187,$E23+19,FALSE)</f>
        <v>0</v>
      </c>
      <c r="W23" s="150">
        <f>VLOOKUP($A23&amp;W$84,決統データ!$A$3:$DE$187,$E23+19,FALSE)</f>
        <v>0</v>
      </c>
      <c r="X23" s="150">
        <f>VLOOKUP($A23&amp;X$84,決統データ!$A$3:$DE$187,$E23+19,FALSE)</f>
        <v>0</v>
      </c>
      <c r="Y23" s="150">
        <f>VLOOKUP($A23&amp;Y$84,決統データ!$A$3:$DE$187,$E23+19,FALSE)</f>
        <v>82892</v>
      </c>
      <c r="Z23" s="148">
        <f t="shared" si="2"/>
        <v>835829</v>
      </c>
    </row>
    <row r="24" spans="1:26" x14ac:dyDescent="0.2">
      <c r="A24" s="17" t="str">
        <f t="shared" si="3"/>
        <v>1401901</v>
      </c>
      <c r="B24" s="18" t="s">
        <v>886</v>
      </c>
      <c r="C24" s="19">
        <v>19</v>
      </c>
      <c r="D24" s="18" t="s">
        <v>217</v>
      </c>
      <c r="E24" s="15">
        <v>19</v>
      </c>
      <c r="F24" s="474"/>
      <c r="G24" s="473"/>
      <c r="H24" s="473"/>
      <c r="I24" s="95" t="s">
        <v>369</v>
      </c>
      <c r="J24" s="98"/>
      <c r="K24" s="150">
        <f>VLOOKUP($A24&amp;K$84,決統データ!$A$3:$DE$187,$E24+19,FALSE)</f>
        <v>60800</v>
      </c>
      <c r="L24" s="150">
        <f>VLOOKUP($A24&amp;L$84,決統データ!$A$3:$DE$187,$E24+19,FALSE)</f>
        <v>0</v>
      </c>
      <c r="M24" s="150">
        <f>VLOOKUP($A24&amp;M$84,決統データ!$A$3:$DE$187,$E24+19,FALSE)</f>
        <v>0</v>
      </c>
      <c r="N24" s="150">
        <f>VLOOKUP($A24&amp;N$84,決統データ!$A$3:$DE$187,$E24+19,FALSE)</f>
        <v>0</v>
      </c>
      <c r="O24" s="150">
        <f>VLOOKUP($A24&amp;O$84,決統データ!$A$3:$DE$187,$E24+19,FALSE)</f>
        <v>51027</v>
      </c>
      <c r="P24" s="150">
        <f>VLOOKUP($A24&amp;P$84,決統データ!$A$3:$DE$187,$E24+19,FALSE)</f>
        <v>493</v>
      </c>
      <c r="Q24" s="150">
        <f>VLOOKUP($A24&amp;Q$84,決統データ!$A$3:$DE$187,$E24+19,FALSE)</f>
        <v>0</v>
      </c>
      <c r="R24" s="150">
        <f>VLOOKUP($A24&amp;R$84,決統データ!$A$3:$DE$187,$E24+19,FALSE)</f>
        <v>0</v>
      </c>
      <c r="S24" s="150">
        <f>VLOOKUP($A24&amp;S$84,決統データ!$A$3:$DE$187,$E24+19,FALSE)</f>
        <v>0</v>
      </c>
      <c r="T24" s="150">
        <f>VLOOKUP($A24&amp;T$84,決統データ!$A$3:$DE$187,$E24+19,FALSE)</f>
        <v>0</v>
      </c>
      <c r="U24" s="150">
        <f>VLOOKUP($A24&amp;U$84,決統データ!$A$3:$DE$187,$E24+19,FALSE)</f>
        <v>0</v>
      </c>
      <c r="V24" s="150">
        <f>VLOOKUP($A24&amp;V$84,決統データ!$A$3:$DE$187,$E24+19,FALSE)</f>
        <v>0</v>
      </c>
      <c r="W24" s="150">
        <f>VLOOKUP($A24&amp;W$84,決統データ!$A$3:$DE$187,$E24+19,FALSE)</f>
        <v>0</v>
      </c>
      <c r="X24" s="150">
        <f>VLOOKUP($A24&amp;X$84,決統データ!$A$3:$DE$187,$E24+19,FALSE)</f>
        <v>0</v>
      </c>
      <c r="Y24" s="150">
        <f>VLOOKUP($A24&amp;Y$84,決統データ!$A$3:$DE$187,$E24+19,FALSE)</f>
        <v>4200</v>
      </c>
      <c r="Z24" s="148">
        <f t="shared" si="2"/>
        <v>116520</v>
      </c>
    </row>
    <row r="25" spans="1:26" x14ac:dyDescent="0.2">
      <c r="A25" s="17" t="str">
        <f t="shared" si="3"/>
        <v>1401901</v>
      </c>
      <c r="B25" s="18" t="s">
        <v>886</v>
      </c>
      <c r="C25" s="19">
        <v>19</v>
      </c>
      <c r="D25" s="18" t="s">
        <v>217</v>
      </c>
      <c r="E25" s="15">
        <v>20</v>
      </c>
      <c r="F25" s="474"/>
      <c r="G25" s="473"/>
      <c r="H25" s="488" t="s">
        <v>639</v>
      </c>
      <c r="I25" s="489"/>
      <c r="J25" s="490"/>
      <c r="K25" s="150">
        <f>VLOOKUP($A25&amp;K$84,決統データ!$A$3:$DE$187,$E25+19,FALSE)</f>
        <v>0</v>
      </c>
      <c r="L25" s="150">
        <f>VLOOKUP($A25&amp;L$84,決統データ!$A$3:$DE$187,$E25+19,FALSE)</f>
        <v>0</v>
      </c>
      <c r="M25" s="150">
        <f>VLOOKUP($A25&amp;M$84,決統データ!$A$3:$DE$187,$E25+19,FALSE)</f>
        <v>0</v>
      </c>
      <c r="N25" s="150">
        <f>VLOOKUP($A25&amp;N$84,決統データ!$A$3:$DE$187,$E25+19,FALSE)</f>
        <v>0</v>
      </c>
      <c r="O25" s="150">
        <f>VLOOKUP($A25&amp;O$84,決統データ!$A$3:$DE$187,$E25+19,FALSE)</f>
        <v>0</v>
      </c>
      <c r="P25" s="150">
        <f>VLOOKUP($A25&amp;P$84,決統データ!$A$3:$DE$187,$E25+19,FALSE)</f>
        <v>117</v>
      </c>
      <c r="Q25" s="150">
        <f>VLOOKUP($A25&amp;Q$84,決統データ!$A$3:$DE$187,$E25+19,FALSE)</f>
        <v>0</v>
      </c>
      <c r="R25" s="150">
        <f>VLOOKUP($A25&amp;R$84,決統データ!$A$3:$DE$187,$E25+19,FALSE)</f>
        <v>0</v>
      </c>
      <c r="S25" s="150">
        <f>VLOOKUP($A25&amp;S$84,決統データ!$A$3:$DE$187,$E25+19,FALSE)</f>
        <v>0</v>
      </c>
      <c r="T25" s="150">
        <f>VLOOKUP($A25&amp;T$84,決統データ!$A$3:$DE$187,$E25+19,FALSE)</f>
        <v>0</v>
      </c>
      <c r="U25" s="150">
        <f>VLOOKUP($A25&amp;U$84,決統データ!$A$3:$DE$187,$E25+19,FALSE)</f>
        <v>0</v>
      </c>
      <c r="V25" s="150">
        <f>VLOOKUP($A25&amp;V$84,決統データ!$A$3:$DE$187,$E25+19,FALSE)</f>
        <v>0</v>
      </c>
      <c r="W25" s="150">
        <f>VLOOKUP($A25&amp;W$84,決統データ!$A$3:$DE$187,$E25+19,FALSE)</f>
        <v>0</v>
      </c>
      <c r="X25" s="150">
        <f>VLOOKUP($A25&amp;X$84,決統データ!$A$3:$DE$187,$E25+19,FALSE)</f>
        <v>0</v>
      </c>
      <c r="Y25" s="150">
        <f>VLOOKUP($A25&amp;Y$84,決統データ!$A$3:$DE$187,$E25+19,FALSE)</f>
        <v>1111</v>
      </c>
      <c r="Z25" s="148">
        <f t="shared" si="2"/>
        <v>1228</v>
      </c>
    </row>
    <row r="26" spans="1:26" x14ac:dyDescent="0.2">
      <c r="A26" s="17" t="str">
        <f t="shared" si="3"/>
        <v>1401901</v>
      </c>
      <c r="B26" s="18" t="s">
        <v>886</v>
      </c>
      <c r="C26" s="19">
        <v>19</v>
      </c>
      <c r="D26" s="18" t="s">
        <v>217</v>
      </c>
      <c r="E26" s="15">
        <v>21</v>
      </c>
      <c r="F26" s="474"/>
      <c r="G26" s="473"/>
      <c r="H26" s="99" t="s">
        <v>482</v>
      </c>
      <c r="I26" s="79"/>
      <c r="J26" s="98"/>
      <c r="K26" s="150">
        <f>VLOOKUP($A26&amp;K$84,決統データ!$A$3:$DE$187,$E26+19,FALSE)</f>
        <v>0</v>
      </c>
      <c r="L26" s="150">
        <f>VLOOKUP($A26&amp;L$84,決統データ!$A$3:$DE$187,$E26+19,FALSE)</f>
        <v>0</v>
      </c>
      <c r="M26" s="150">
        <f>VLOOKUP($A26&amp;M$84,決統データ!$A$3:$DE$187,$E26+19,FALSE)</f>
        <v>0</v>
      </c>
      <c r="N26" s="150">
        <f>VLOOKUP($A26&amp;N$84,決統データ!$A$3:$DE$187,$E26+19,FALSE)</f>
        <v>0</v>
      </c>
      <c r="O26" s="150">
        <f>VLOOKUP($A26&amp;O$84,決統データ!$A$3:$DE$187,$E26+19,FALSE)</f>
        <v>0</v>
      </c>
      <c r="P26" s="150">
        <f>VLOOKUP($A26&amp;P$84,決統データ!$A$3:$DE$187,$E26+19,FALSE)</f>
        <v>678</v>
      </c>
      <c r="Q26" s="150">
        <f>VLOOKUP($A26&amp;Q$84,決統データ!$A$3:$DE$187,$E26+19,FALSE)</f>
        <v>0</v>
      </c>
      <c r="R26" s="150">
        <f>VLOOKUP($A26&amp;R$84,決統データ!$A$3:$DE$187,$E26+19,FALSE)</f>
        <v>0</v>
      </c>
      <c r="S26" s="150">
        <f>VLOOKUP($A26&amp;S$84,決統データ!$A$3:$DE$187,$E26+19,FALSE)</f>
        <v>0</v>
      </c>
      <c r="T26" s="150">
        <f>VLOOKUP($A26&amp;T$84,決統データ!$A$3:$DE$187,$E26+19,FALSE)</f>
        <v>0</v>
      </c>
      <c r="U26" s="150">
        <f>VLOOKUP($A26&amp;U$84,決統データ!$A$3:$DE$187,$E26+19,FALSE)</f>
        <v>0</v>
      </c>
      <c r="V26" s="150">
        <f>VLOOKUP($A26&amp;V$84,決統データ!$A$3:$DE$187,$E26+19,FALSE)</f>
        <v>0</v>
      </c>
      <c r="W26" s="150">
        <f>VLOOKUP($A26&amp;W$84,決統データ!$A$3:$DE$187,$E26+19,FALSE)</f>
        <v>0</v>
      </c>
      <c r="X26" s="150">
        <f>VLOOKUP($A26&amp;X$84,決統データ!$A$3:$DE$187,$E26+19,FALSE)</f>
        <v>0</v>
      </c>
      <c r="Y26" s="150">
        <f>VLOOKUP($A26&amp;Y$84,決統データ!$A$3:$DE$187,$E26+19,FALSE)</f>
        <v>0</v>
      </c>
      <c r="Z26" s="148">
        <f t="shared" si="2"/>
        <v>678</v>
      </c>
    </row>
    <row r="27" spans="1:26" x14ac:dyDescent="0.2">
      <c r="A27" s="17" t="str">
        <f t="shared" si="3"/>
        <v>1401901</v>
      </c>
      <c r="B27" s="18" t="s">
        <v>886</v>
      </c>
      <c r="C27" s="19">
        <v>19</v>
      </c>
      <c r="D27" s="18" t="s">
        <v>217</v>
      </c>
      <c r="E27" s="15">
        <v>22</v>
      </c>
      <c r="F27" s="403" t="s">
        <v>638</v>
      </c>
      <c r="G27" s="100" t="s">
        <v>637</v>
      </c>
      <c r="H27" s="96"/>
      <c r="I27" s="96"/>
      <c r="J27" s="98"/>
      <c r="K27" s="150">
        <f>VLOOKUP($A27&amp;K$84,決統データ!$A$3:$DE$187,$E27+19,FALSE)</f>
        <v>0</v>
      </c>
      <c r="L27" s="150">
        <f>VLOOKUP($A27&amp;L$84,決統データ!$A$3:$DE$187,$E27+19,FALSE)</f>
        <v>0</v>
      </c>
      <c r="M27" s="150">
        <f>VLOOKUP($A27&amp;M$84,決統データ!$A$3:$DE$187,$E27+19,FALSE)</f>
        <v>0</v>
      </c>
      <c r="N27" s="150">
        <f>VLOOKUP($A27&amp;N$84,決統データ!$A$3:$DE$187,$E27+19,FALSE)</f>
        <v>0</v>
      </c>
      <c r="O27" s="150">
        <f>VLOOKUP($A27&amp;O$84,決統データ!$A$3:$DE$187,$E27+19,FALSE)</f>
        <v>0</v>
      </c>
      <c r="P27" s="150">
        <f>VLOOKUP($A27&amp;P$84,決統データ!$A$3:$DE$187,$E27+19,FALSE)</f>
        <v>0</v>
      </c>
      <c r="Q27" s="150">
        <f>VLOOKUP($A27&amp;Q$84,決統データ!$A$3:$DE$187,$E27+19,FALSE)</f>
        <v>0</v>
      </c>
      <c r="R27" s="150">
        <f>VLOOKUP($A27&amp;R$84,決統データ!$A$3:$DE$187,$E27+19,FALSE)</f>
        <v>0</v>
      </c>
      <c r="S27" s="150">
        <f>VLOOKUP($A27&amp;S$84,決統データ!$A$3:$DE$187,$E27+19,FALSE)</f>
        <v>0</v>
      </c>
      <c r="T27" s="150">
        <f>VLOOKUP($A27&amp;T$84,決統データ!$A$3:$DE$187,$E27+19,FALSE)</f>
        <v>0</v>
      </c>
      <c r="U27" s="150">
        <f>VLOOKUP($A27&amp;U$84,決統データ!$A$3:$DE$187,$E27+19,FALSE)</f>
        <v>0</v>
      </c>
      <c r="V27" s="150">
        <f>VLOOKUP($A27&amp;V$84,決統データ!$A$3:$DE$187,$E27+19,FALSE)</f>
        <v>0</v>
      </c>
      <c r="W27" s="150">
        <f>VLOOKUP($A27&amp;W$84,決統データ!$A$3:$DE$187,$E27+19,FALSE)</f>
        <v>0</v>
      </c>
      <c r="X27" s="150">
        <f>VLOOKUP($A27&amp;X$84,決統データ!$A$3:$DE$187,$E27+19,FALSE)</f>
        <v>0</v>
      </c>
      <c r="Y27" s="150">
        <f>VLOOKUP($A27&amp;Y$84,決統データ!$A$3:$DE$187,$E27+19,FALSE)</f>
        <v>0</v>
      </c>
      <c r="Z27" s="148">
        <f t="shared" si="2"/>
        <v>0</v>
      </c>
    </row>
    <row r="28" spans="1:26" ht="14.25" customHeight="1" x14ac:dyDescent="0.2">
      <c r="A28" s="17" t="str">
        <f t="shared" si="3"/>
        <v>1401901</v>
      </c>
      <c r="B28" s="18" t="s">
        <v>886</v>
      </c>
      <c r="C28" s="19">
        <v>19</v>
      </c>
      <c r="D28" s="18" t="s">
        <v>217</v>
      </c>
      <c r="E28" s="15">
        <v>23</v>
      </c>
      <c r="F28" s="403"/>
      <c r="G28" s="100" t="s">
        <v>43</v>
      </c>
      <c r="H28" s="96"/>
      <c r="I28" s="96"/>
      <c r="J28" s="98"/>
      <c r="K28" s="150">
        <f>VLOOKUP($A28&amp;K$84,決統データ!$A$3:$DE$187,$E28+19,FALSE)</f>
        <v>72073</v>
      </c>
      <c r="L28" s="150">
        <f>VLOOKUP($A28&amp;L$84,決統データ!$A$3:$DE$187,$E28+19,FALSE)</f>
        <v>10992</v>
      </c>
      <c r="M28" s="150">
        <f>VLOOKUP($A28&amp;M$84,決統データ!$A$3:$DE$187,$E28+19,FALSE)</f>
        <v>3735</v>
      </c>
      <c r="N28" s="150">
        <f>VLOOKUP($A28&amp;N$84,決統データ!$A$3:$DE$187,$E28+19,FALSE)</f>
        <v>0</v>
      </c>
      <c r="O28" s="150">
        <f>VLOOKUP($A28&amp;O$84,決統データ!$A$3:$DE$187,$E28+19,FALSE)</f>
        <v>0</v>
      </c>
      <c r="P28" s="150">
        <f>VLOOKUP($A28&amp;P$84,決統データ!$A$3:$DE$187,$E28+19,FALSE)</f>
        <v>88000</v>
      </c>
      <c r="Q28" s="150">
        <f>VLOOKUP($A28&amp;Q$84,決統データ!$A$3:$DE$187,$E28+19,FALSE)</f>
        <v>0</v>
      </c>
      <c r="R28" s="150">
        <f>VLOOKUP($A28&amp;R$84,決統データ!$A$3:$DE$187,$E28+19,FALSE)</f>
        <v>0</v>
      </c>
      <c r="S28" s="150">
        <f>VLOOKUP($A28&amp;S$84,決統データ!$A$3:$DE$187,$E28+19,FALSE)</f>
        <v>0</v>
      </c>
      <c r="T28" s="150">
        <f>VLOOKUP($A28&amp;T$84,決統データ!$A$3:$DE$187,$E28+19,FALSE)</f>
        <v>0</v>
      </c>
      <c r="U28" s="150">
        <f>VLOOKUP($A28&amp;U$84,決統データ!$A$3:$DE$187,$E28+19,FALSE)</f>
        <v>0</v>
      </c>
      <c r="V28" s="150">
        <f>VLOOKUP($A28&amp;V$84,決統データ!$A$3:$DE$187,$E28+19,FALSE)</f>
        <v>0</v>
      </c>
      <c r="W28" s="150">
        <f>VLOOKUP($A28&amp;W$84,決統データ!$A$3:$DE$187,$E28+19,FALSE)</f>
        <v>478700</v>
      </c>
      <c r="X28" s="150">
        <f>VLOOKUP($A28&amp;X$84,決統データ!$A$3:$DE$187,$E28+19,FALSE)</f>
        <v>0</v>
      </c>
      <c r="Y28" s="150">
        <f>VLOOKUP($A28&amp;Y$84,決統データ!$A$3:$DE$187,$E28+19,FALSE)</f>
        <v>0</v>
      </c>
      <c r="Z28" s="148">
        <f t="shared" si="2"/>
        <v>653500</v>
      </c>
    </row>
    <row r="29" spans="1:26" x14ac:dyDescent="0.2">
      <c r="A29" s="17" t="str">
        <f t="shared" si="3"/>
        <v>1401901</v>
      </c>
      <c r="B29" s="18" t="s">
        <v>886</v>
      </c>
      <c r="C29" s="19">
        <v>19</v>
      </c>
      <c r="D29" s="18" t="s">
        <v>217</v>
      </c>
      <c r="E29" s="15">
        <v>24</v>
      </c>
      <c r="F29" s="403"/>
      <c r="G29" s="100" t="s">
        <v>636</v>
      </c>
      <c r="H29" s="96"/>
      <c r="I29" s="96"/>
      <c r="J29" s="98"/>
      <c r="K29" s="150">
        <f>VLOOKUP($A29&amp;K$84,決統データ!$A$3:$DE$187,$E29+19,FALSE)</f>
        <v>0</v>
      </c>
      <c r="L29" s="150">
        <f>VLOOKUP($A29&amp;L$84,決統データ!$A$3:$DE$187,$E29+19,FALSE)</f>
        <v>0</v>
      </c>
      <c r="M29" s="150">
        <f>VLOOKUP($A29&amp;M$84,決統データ!$A$3:$DE$187,$E29+19,FALSE)</f>
        <v>0</v>
      </c>
      <c r="N29" s="150">
        <f>VLOOKUP($A29&amp;N$84,決統データ!$A$3:$DE$187,$E29+19,FALSE)</f>
        <v>0</v>
      </c>
      <c r="O29" s="150">
        <f>VLOOKUP($A29&amp;O$84,決統データ!$A$3:$DE$187,$E29+19,FALSE)</f>
        <v>36100</v>
      </c>
      <c r="P29" s="150">
        <f>VLOOKUP($A29&amp;P$84,決統データ!$A$3:$DE$187,$E29+19,FALSE)</f>
        <v>95800</v>
      </c>
      <c r="Q29" s="150">
        <f>VLOOKUP($A29&amp;Q$84,決統データ!$A$3:$DE$187,$E29+19,FALSE)</f>
        <v>0</v>
      </c>
      <c r="R29" s="150">
        <f>VLOOKUP($A29&amp;R$84,決統データ!$A$3:$DE$187,$E29+19,FALSE)</f>
        <v>0</v>
      </c>
      <c r="S29" s="150">
        <f>VLOOKUP($A29&amp;S$84,決統データ!$A$3:$DE$187,$E29+19,FALSE)</f>
        <v>0</v>
      </c>
      <c r="T29" s="150">
        <f>VLOOKUP($A29&amp;T$84,決統データ!$A$3:$DE$187,$E29+19,FALSE)</f>
        <v>0</v>
      </c>
      <c r="U29" s="150">
        <f>VLOOKUP($A29&amp;U$84,決統データ!$A$3:$DE$187,$E29+19,FALSE)</f>
        <v>0</v>
      </c>
      <c r="V29" s="150">
        <f>VLOOKUP($A29&amp;V$84,決統データ!$A$3:$DE$187,$E29+19,FALSE)</f>
        <v>0</v>
      </c>
      <c r="W29" s="150">
        <f>VLOOKUP($A29&amp;W$84,決統データ!$A$3:$DE$187,$E29+19,FALSE)</f>
        <v>0</v>
      </c>
      <c r="X29" s="150">
        <f>VLOOKUP($A29&amp;X$84,決統データ!$A$3:$DE$187,$E29+19,FALSE)</f>
        <v>0</v>
      </c>
      <c r="Y29" s="150">
        <f>VLOOKUP($A29&amp;Y$84,決統データ!$A$3:$DE$187,$E29+19,FALSE)</f>
        <v>0</v>
      </c>
      <c r="Z29" s="148">
        <f t="shared" si="2"/>
        <v>131900</v>
      </c>
    </row>
    <row r="30" spans="1:26" x14ac:dyDescent="0.2">
      <c r="A30" s="17" t="str">
        <f t="shared" si="3"/>
        <v>1401901</v>
      </c>
      <c r="B30" s="18" t="s">
        <v>886</v>
      </c>
      <c r="C30" s="19">
        <v>19</v>
      </c>
      <c r="D30" s="18" t="s">
        <v>217</v>
      </c>
      <c r="E30" s="15">
        <v>25</v>
      </c>
      <c r="F30" s="403"/>
      <c r="G30" s="100" t="s">
        <v>369</v>
      </c>
      <c r="H30" s="96"/>
      <c r="I30" s="96"/>
      <c r="J30" s="98"/>
      <c r="K30" s="150">
        <f>VLOOKUP($A30&amp;K$84,決統データ!$A$3:$DE$187,$E30+19,FALSE)</f>
        <v>1690</v>
      </c>
      <c r="L30" s="150">
        <f>VLOOKUP($A30&amp;L$84,決統データ!$A$3:$DE$187,$E30+19,FALSE)</f>
        <v>670</v>
      </c>
      <c r="M30" s="150">
        <f>VLOOKUP($A30&amp;M$84,決統データ!$A$3:$DE$187,$E30+19,FALSE)</f>
        <v>89830</v>
      </c>
      <c r="N30" s="150">
        <f>VLOOKUP($A30&amp;N$84,決統データ!$A$3:$DE$187,$E30+19,FALSE)</f>
        <v>19279</v>
      </c>
      <c r="O30" s="150">
        <f>VLOOKUP($A30&amp;O$84,決統データ!$A$3:$DE$187,$E30+19,FALSE)</f>
        <v>14927</v>
      </c>
      <c r="P30" s="150">
        <f>VLOOKUP($A30&amp;P$84,決統データ!$A$3:$DE$187,$E30+19,FALSE)</f>
        <v>32842</v>
      </c>
      <c r="Q30" s="150">
        <f>VLOOKUP($A30&amp;Q$84,決統データ!$A$3:$DE$187,$E30+19,FALSE)</f>
        <v>204343</v>
      </c>
      <c r="R30" s="150">
        <f>VLOOKUP($A30&amp;R$84,決統データ!$A$3:$DE$187,$E30+19,FALSE)</f>
        <v>72229</v>
      </c>
      <c r="S30" s="150">
        <f>VLOOKUP($A30&amp;S$84,決統データ!$A$3:$DE$187,$E30+19,FALSE)</f>
        <v>0</v>
      </c>
      <c r="T30" s="150">
        <f>VLOOKUP($A30&amp;T$84,決統データ!$A$3:$DE$187,$E30+19,FALSE)</f>
        <v>389802</v>
      </c>
      <c r="U30" s="150">
        <f>VLOOKUP($A30&amp;U$84,決統データ!$A$3:$DE$187,$E30+19,FALSE)</f>
        <v>0</v>
      </c>
      <c r="V30" s="150">
        <f>VLOOKUP($A30&amp;V$84,決統データ!$A$3:$DE$187,$E30+19,FALSE)</f>
        <v>0</v>
      </c>
      <c r="W30" s="150">
        <f>VLOOKUP($A30&amp;W$84,決統データ!$A$3:$DE$187,$E30+19,FALSE)</f>
        <v>31347</v>
      </c>
      <c r="X30" s="150">
        <f>VLOOKUP($A30&amp;X$84,決統データ!$A$3:$DE$187,$E30+19,FALSE)</f>
        <v>0</v>
      </c>
      <c r="Y30" s="150">
        <f>VLOOKUP($A30&amp;Y$84,決統データ!$A$3:$DE$187,$E30+19,FALSE)</f>
        <v>129345</v>
      </c>
      <c r="Z30" s="148">
        <f t="shared" si="2"/>
        <v>986304</v>
      </c>
    </row>
    <row r="31" spans="1:26" x14ac:dyDescent="0.2">
      <c r="A31" s="17" t="str">
        <f t="shared" si="3"/>
        <v>1401901</v>
      </c>
      <c r="B31" s="18" t="s">
        <v>886</v>
      </c>
      <c r="C31" s="19">
        <v>19</v>
      </c>
      <c r="D31" s="18" t="s">
        <v>217</v>
      </c>
      <c r="E31" s="15">
        <v>26</v>
      </c>
      <c r="F31" s="101" t="s">
        <v>635</v>
      </c>
      <c r="G31" s="89"/>
      <c r="H31" s="95"/>
      <c r="I31" s="96"/>
      <c r="J31" s="98"/>
      <c r="K31" s="85">
        <f>VLOOKUP($A31&amp;K$84,決統データ!$A$3:$DE$187,$E31+19,FALSE)</f>
        <v>0</v>
      </c>
      <c r="L31" s="85">
        <f>VLOOKUP($A31&amp;L$84,決統データ!$A$3:$DE$187,$E31+19,FALSE)</f>
        <v>0</v>
      </c>
      <c r="M31" s="85">
        <f>VLOOKUP($A31&amp;M$84,決統データ!$A$3:$DE$187,$E31+19,FALSE)</f>
        <v>0</v>
      </c>
      <c r="N31" s="85">
        <f>VLOOKUP($A31&amp;N$84,決統データ!$A$3:$DE$187,$E31+19,FALSE)</f>
        <v>0</v>
      </c>
      <c r="O31" s="85">
        <f>VLOOKUP($A31&amp;O$84,決統データ!$A$3:$DE$187,$E31+19,FALSE)</f>
        <v>0</v>
      </c>
      <c r="P31" s="85">
        <f>VLOOKUP($A31&amp;P$84,決統データ!$A$3:$DE$187,$E31+19,FALSE)</f>
        <v>0</v>
      </c>
      <c r="Q31" s="85">
        <f>VLOOKUP($A31&amp;Q$84,決統データ!$A$3:$DE$187,$E31+19,FALSE)</f>
        <v>0</v>
      </c>
      <c r="R31" s="85">
        <f>VLOOKUP($A31&amp;R$84,決統データ!$A$3:$DE$187,$E31+19,FALSE)</f>
        <v>0</v>
      </c>
      <c r="S31" s="85">
        <f>VLOOKUP($A31&amp;S$84,決統データ!$A$3:$DE$187,$E31+19,FALSE)</f>
        <v>0</v>
      </c>
      <c r="T31" s="85">
        <f>VLOOKUP($A31&amp;T$84,決統データ!$A$3:$DE$187,$E31+19,FALSE)</f>
        <v>0</v>
      </c>
      <c r="U31" s="85">
        <f>VLOOKUP($A31&amp;U$84,決統データ!$A$3:$DE$187,$E31+19,FALSE)</f>
        <v>0</v>
      </c>
      <c r="V31" s="85">
        <f>VLOOKUP($A31&amp;V$84,決統データ!$A$3:$DE$187,$E31+19,FALSE)</f>
        <v>0</v>
      </c>
      <c r="W31" s="85">
        <f>VLOOKUP($A31&amp;W$84,決統データ!$A$3:$DE$187,$E31+19,FALSE)</f>
        <v>0</v>
      </c>
      <c r="X31" s="85">
        <f>VLOOKUP($A31&amp;X$84,決統データ!$A$3:$DE$187,$E31+19,FALSE)</f>
        <v>0</v>
      </c>
      <c r="Y31" s="85">
        <f>VLOOKUP($A31&amp;Y$84,決統データ!$A$3:$DE$187,$E31+19,FALSE)</f>
        <v>0</v>
      </c>
      <c r="Z31" s="148">
        <f t="shared" si="2"/>
        <v>0</v>
      </c>
    </row>
    <row r="32" spans="1:26" s="3" customFormat="1" x14ac:dyDescent="0.2">
      <c r="A32" s="17" t="str">
        <f t="shared" si="3"/>
        <v>1401901</v>
      </c>
      <c r="B32" s="18" t="s">
        <v>886</v>
      </c>
      <c r="C32" s="19">
        <v>19</v>
      </c>
      <c r="D32" s="18" t="s">
        <v>217</v>
      </c>
      <c r="E32" s="15">
        <v>27</v>
      </c>
      <c r="F32" s="501" t="s">
        <v>634</v>
      </c>
      <c r="G32" s="502"/>
      <c r="H32" s="503"/>
      <c r="I32" s="93" t="s">
        <v>633</v>
      </c>
      <c r="J32" s="102"/>
      <c r="K32" s="85">
        <f>VLOOKUP($A32&amp;K$84,決統データ!$A$3:$DE$187,$E32+19,FALSE)</f>
        <v>0</v>
      </c>
      <c r="L32" s="85">
        <f>VLOOKUP($A32&amp;L$84,決統データ!$A$3:$DE$187,$E32+19,FALSE)</f>
        <v>0</v>
      </c>
      <c r="M32" s="85">
        <f>VLOOKUP($A32&amp;M$84,決統データ!$A$3:$DE$187,$E32+19,FALSE)</f>
        <v>0</v>
      </c>
      <c r="N32" s="85">
        <f>VLOOKUP($A32&amp;N$84,決統データ!$A$3:$DE$187,$E32+19,FALSE)</f>
        <v>0</v>
      </c>
      <c r="O32" s="85">
        <f>VLOOKUP($A32&amp;O$84,決統データ!$A$3:$DE$187,$E32+19,FALSE)</f>
        <v>4050330</v>
      </c>
      <c r="P32" s="85">
        <f>VLOOKUP($A32&amp;P$84,決統データ!$A$3:$DE$187,$E32+19,FALSE)</f>
        <v>3471113</v>
      </c>
      <c r="Q32" s="85">
        <f>VLOOKUP($A32&amp;Q$84,決統データ!$A$3:$DE$187,$E32+19,FALSE)</f>
        <v>0</v>
      </c>
      <c r="R32" s="85">
        <f>VLOOKUP($A32&amp;R$84,決統データ!$A$3:$DE$187,$E32+19,FALSE)</f>
        <v>0</v>
      </c>
      <c r="S32" s="85">
        <f>VLOOKUP($A32&amp;S$84,決統データ!$A$3:$DE$187,$E32+19,FALSE)</f>
        <v>0</v>
      </c>
      <c r="T32" s="85">
        <f>VLOOKUP($A32&amp;T$84,決統データ!$A$3:$DE$187,$E32+19,FALSE)</f>
        <v>0</v>
      </c>
      <c r="U32" s="85">
        <f>VLOOKUP($A32&amp;U$84,決統データ!$A$3:$DE$187,$E32+19,FALSE)</f>
        <v>0</v>
      </c>
      <c r="V32" s="85">
        <f>VLOOKUP($A32&amp;V$84,決統データ!$A$3:$DE$187,$E32+19,FALSE)</f>
        <v>0</v>
      </c>
      <c r="W32" s="85">
        <f>VLOOKUP($A32&amp;W$84,決統データ!$A$3:$DE$187,$E32+19,FALSE)</f>
        <v>0</v>
      </c>
      <c r="X32" s="85">
        <f>VLOOKUP($A32&amp;X$84,決統データ!$A$3:$DE$187,$E32+19,FALSE)</f>
        <v>0</v>
      </c>
      <c r="Y32" s="85">
        <f>VLOOKUP($A32&amp;Y$84,決統データ!$A$3:$DE$187,$E32+19,FALSE)</f>
        <v>0</v>
      </c>
      <c r="Z32" s="149"/>
    </row>
    <row r="33" spans="1:26" s="3" customFormat="1" x14ac:dyDescent="0.2">
      <c r="A33" s="17" t="str">
        <f t="shared" si="3"/>
        <v>1401901</v>
      </c>
      <c r="B33" s="18" t="s">
        <v>886</v>
      </c>
      <c r="C33" s="19">
        <v>19</v>
      </c>
      <c r="D33" s="18" t="s">
        <v>217</v>
      </c>
      <c r="E33" s="15">
        <v>28</v>
      </c>
      <c r="F33" s="504"/>
      <c r="G33" s="505"/>
      <c r="H33" s="506"/>
      <c r="I33" s="93" t="s">
        <v>632</v>
      </c>
      <c r="J33" s="102"/>
      <c r="K33" s="85">
        <f>VLOOKUP($A33&amp;K$84,決統データ!$A$3:$DE$187,$E33+19,FALSE)</f>
        <v>0</v>
      </c>
      <c r="L33" s="85">
        <f>VLOOKUP($A33&amp;L$84,決統データ!$A$3:$DE$187,$E33+19,FALSE)</f>
        <v>0</v>
      </c>
      <c r="M33" s="85">
        <f>VLOOKUP($A33&amp;M$84,決統データ!$A$3:$DE$187,$E33+19,FALSE)</f>
        <v>0</v>
      </c>
      <c r="N33" s="85">
        <f>VLOOKUP($A33&amp;N$84,決統データ!$A$3:$DE$187,$E33+19,FALSE)</f>
        <v>0</v>
      </c>
      <c r="O33" s="85">
        <f>VLOOKUP($A33&amp;O$84,決統データ!$A$3:$DE$187,$E33+19,FALSE)</f>
        <v>0</v>
      </c>
      <c r="P33" s="85">
        <f>VLOOKUP($A33&amp;P$84,決統データ!$A$3:$DE$187,$E33+19,FALSE)</f>
        <v>3471215</v>
      </c>
      <c r="Q33" s="85">
        <f>VLOOKUP($A33&amp;Q$84,決統データ!$A$3:$DE$187,$E33+19,FALSE)</f>
        <v>0</v>
      </c>
      <c r="R33" s="85">
        <f>VLOOKUP($A33&amp;R$84,決統データ!$A$3:$DE$187,$E33+19,FALSE)</f>
        <v>0</v>
      </c>
      <c r="S33" s="85">
        <f>VLOOKUP($A33&amp;S$84,決統データ!$A$3:$DE$187,$E33+19,FALSE)</f>
        <v>0</v>
      </c>
      <c r="T33" s="85">
        <f>VLOOKUP($A33&amp;T$84,決統データ!$A$3:$DE$187,$E33+19,FALSE)</f>
        <v>0</v>
      </c>
      <c r="U33" s="85">
        <f>VLOOKUP($A33&amp;U$84,決統データ!$A$3:$DE$187,$E33+19,FALSE)</f>
        <v>0</v>
      </c>
      <c r="V33" s="85">
        <f>VLOOKUP($A33&amp;V$84,決統データ!$A$3:$DE$187,$E33+19,FALSE)</f>
        <v>0</v>
      </c>
      <c r="W33" s="85">
        <f>VLOOKUP($A33&amp;W$84,決統データ!$A$3:$DE$187,$E33+19,FALSE)</f>
        <v>0</v>
      </c>
      <c r="X33" s="85">
        <f>VLOOKUP($A33&amp;X$84,決統データ!$A$3:$DE$187,$E33+19,FALSE)</f>
        <v>0</v>
      </c>
      <c r="Y33" s="85">
        <f>VLOOKUP($A33&amp;Y$84,決統データ!$A$3:$DE$187,$E33+19,FALSE)</f>
        <v>0</v>
      </c>
      <c r="Z33" s="149"/>
    </row>
    <row r="34" spans="1:26" x14ac:dyDescent="0.2">
      <c r="A34" s="17" t="str">
        <f t="shared" si="3"/>
        <v>1401901</v>
      </c>
      <c r="B34" s="18" t="s">
        <v>886</v>
      </c>
      <c r="C34" s="19">
        <v>19</v>
      </c>
      <c r="D34" s="18" t="s">
        <v>217</v>
      </c>
      <c r="E34" s="15">
        <v>29</v>
      </c>
      <c r="F34" s="504"/>
      <c r="G34" s="505"/>
      <c r="H34" s="506"/>
      <c r="I34" s="100" t="s">
        <v>631</v>
      </c>
      <c r="J34" s="102"/>
      <c r="K34" s="85">
        <f>VLOOKUP($A34&amp;K$84,決統データ!$A$3:$DE$187,$E34+19,FALSE)</f>
        <v>4041029</v>
      </c>
      <c r="L34" s="85">
        <f>VLOOKUP($A34&amp;L$84,決統データ!$A$3:$DE$187,$E34+19,FALSE)</f>
        <v>3560509</v>
      </c>
      <c r="M34" s="85">
        <f>VLOOKUP($A34&amp;M$84,決統データ!$A$3:$DE$187,$E34+19,FALSE)</f>
        <v>5040510</v>
      </c>
      <c r="N34" s="85">
        <f>VLOOKUP($A34&amp;N$84,決統データ!$A$3:$DE$187,$E34+19,FALSE)</f>
        <v>3521122</v>
      </c>
      <c r="O34" s="85">
        <f>VLOOKUP($A34&amp;O$84,決統データ!$A$3:$DE$187,$E34+19,FALSE)</f>
        <v>4040701</v>
      </c>
      <c r="P34" s="85">
        <f>VLOOKUP($A34&amp;P$84,決統データ!$A$3:$DE$187,$E34+19,FALSE)</f>
        <v>3471215</v>
      </c>
      <c r="Q34" s="85">
        <f>VLOOKUP($A34&amp;Q$84,決統データ!$A$3:$DE$187,$E34+19,FALSE)</f>
        <v>4051120</v>
      </c>
      <c r="R34" s="85">
        <f>VLOOKUP($A34&amp;R$84,決統データ!$A$3:$DE$187,$E34+19,FALSE)</f>
        <v>4110826</v>
      </c>
      <c r="S34" s="85">
        <f>VLOOKUP($A34&amp;S$84,決統データ!$A$3:$DE$187,$E34+19,FALSE)</f>
        <v>0</v>
      </c>
      <c r="T34" s="85">
        <f>VLOOKUP($A34&amp;T$84,決統データ!$A$3:$DE$187,$E34+19,FALSE)</f>
        <v>4080718</v>
      </c>
      <c r="U34" s="85">
        <f>VLOOKUP($A34&amp;U$84,決統データ!$A$3:$DE$187,$E34+19,FALSE)</f>
        <v>4120331</v>
      </c>
      <c r="V34" s="85">
        <f>VLOOKUP($A34&amp;V$84,決統データ!$A$3:$DE$187,$E34+19,FALSE)</f>
        <v>4140331</v>
      </c>
      <c r="W34" s="85">
        <f>VLOOKUP($A34&amp;W$84,決統データ!$A$3:$DE$187,$E34+19,FALSE)</f>
        <v>4150609</v>
      </c>
      <c r="X34" s="85">
        <f>VLOOKUP($A34&amp;X$84,決統データ!$A$3:$DE$187,$E34+19,FALSE)</f>
        <v>4241019</v>
      </c>
      <c r="Y34" s="85">
        <f>VLOOKUP($A34&amp;Y$84,決統データ!$A$3:$DE$187,$E34+19,FALSE)</f>
        <v>3571001</v>
      </c>
      <c r="Z34" s="166"/>
    </row>
    <row r="35" spans="1:26" x14ac:dyDescent="0.2">
      <c r="A35" s="17" t="str">
        <f t="shared" si="3"/>
        <v>1401901</v>
      </c>
      <c r="B35" s="18" t="s">
        <v>886</v>
      </c>
      <c r="C35" s="19">
        <v>19</v>
      </c>
      <c r="D35" s="18" t="s">
        <v>217</v>
      </c>
      <c r="E35" s="15">
        <v>30</v>
      </c>
      <c r="F35" s="507"/>
      <c r="G35" s="508"/>
      <c r="H35" s="509"/>
      <c r="I35" s="100" t="s">
        <v>630</v>
      </c>
      <c r="J35" s="102"/>
      <c r="K35" s="85">
        <f>VLOOKUP($A35&amp;K$84,決統データ!$A$3:$DE$187,$E35+19,FALSE)</f>
        <v>4050331</v>
      </c>
      <c r="L35" s="85">
        <f>VLOOKUP($A35&amp;L$84,決統データ!$A$3:$DE$187,$E35+19,FALSE)</f>
        <v>3560531</v>
      </c>
      <c r="M35" s="85">
        <f>VLOOKUP($A35&amp;M$84,決統データ!$A$3:$DE$187,$E35+19,FALSE)</f>
        <v>5041028</v>
      </c>
      <c r="N35" s="85">
        <f>VLOOKUP($A35&amp;N$84,決統データ!$A$3:$DE$187,$E35+19,FALSE)</f>
        <v>3530130</v>
      </c>
      <c r="O35" s="85">
        <f>VLOOKUP($A35&amp;O$84,決統データ!$A$3:$DE$187,$E35+19,FALSE)</f>
        <v>4050331</v>
      </c>
      <c r="P35" s="85">
        <f>VLOOKUP($A35&amp;P$84,決統データ!$A$3:$DE$187,$E35+19,FALSE)</f>
        <v>3481031</v>
      </c>
      <c r="Q35" s="85">
        <f>VLOOKUP($A35&amp;Q$84,決統データ!$A$3:$DE$187,$E35+19,FALSE)</f>
        <v>4051227</v>
      </c>
      <c r="R35" s="85">
        <f>VLOOKUP($A35&amp;R$84,決統データ!$A$3:$DE$187,$E35+19,FALSE)</f>
        <v>4110921</v>
      </c>
      <c r="S35" s="85">
        <f>VLOOKUP($A35&amp;S$84,決統データ!$A$3:$DE$187,$E35+19,FALSE)</f>
        <v>0</v>
      </c>
      <c r="T35" s="85">
        <f>VLOOKUP($A35&amp;T$84,決統データ!$A$3:$DE$187,$E35+19,FALSE)</f>
        <v>4081020</v>
      </c>
      <c r="U35" s="85">
        <f>VLOOKUP($A35&amp;U$84,決統データ!$A$3:$DE$187,$E35+19,FALSE)</f>
        <v>4120331</v>
      </c>
      <c r="V35" s="85">
        <f>VLOOKUP($A35&amp;V$84,決統データ!$A$3:$DE$187,$E35+19,FALSE)</f>
        <v>4140331</v>
      </c>
      <c r="W35" s="85">
        <f>VLOOKUP($A35&amp;W$84,決統データ!$A$3:$DE$187,$E35+19,FALSE)</f>
        <v>4170411</v>
      </c>
      <c r="X35" s="85">
        <f>VLOOKUP($A35&amp;X$84,決統データ!$A$3:$DE$187,$E35+19,FALSE)</f>
        <v>4251220</v>
      </c>
      <c r="Y35" s="85">
        <f>VLOOKUP($A35&amp;Y$84,決統データ!$A$3:$DE$187,$E35+19,FALSE)</f>
        <v>3580401</v>
      </c>
      <c r="Z35" s="166"/>
    </row>
    <row r="36" spans="1:26" x14ac:dyDescent="0.2">
      <c r="A36" s="17" t="str">
        <f t="shared" ref="A36:A42" si="4">+B36&amp;C36&amp;D36</f>
        <v>1401901</v>
      </c>
      <c r="B36" s="18" t="s">
        <v>886</v>
      </c>
      <c r="C36" s="19">
        <v>19</v>
      </c>
      <c r="D36" s="18" t="s">
        <v>217</v>
      </c>
      <c r="E36" s="15">
        <v>31</v>
      </c>
      <c r="F36" s="514" t="s">
        <v>891</v>
      </c>
      <c r="G36" s="515"/>
      <c r="H36" s="515"/>
      <c r="I36" s="515"/>
      <c r="J36" s="516"/>
      <c r="K36" s="85">
        <f>VLOOKUP($A36&amp;K$84,決統データ!$A$3:$DE$187,$E36+19,FALSE)</f>
        <v>164</v>
      </c>
      <c r="L36" s="85">
        <f>VLOOKUP($A36&amp;L$84,決統データ!$A$3:$DE$187,$E36+19,FALSE)</f>
        <v>278</v>
      </c>
      <c r="M36" s="85">
        <f>VLOOKUP($A36&amp;M$84,決統データ!$A$3:$DE$187,$E36+19,FALSE)</f>
        <v>119</v>
      </c>
      <c r="N36" s="85">
        <f>VLOOKUP($A36&amp;N$84,決統データ!$A$3:$DE$187,$E36+19,FALSE)</f>
        <v>76</v>
      </c>
      <c r="O36" s="85">
        <f>VLOOKUP($A36&amp;O$84,決統データ!$A$3:$DE$187,$E36+19,FALSE)</f>
        <v>0</v>
      </c>
      <c r="P36" s="85">
        <f>VLOOKUP($A36&amp;P$84,決統データ!$A$3:$DE$187,$E36+19,FALSE)</f>
        <v>0</v>
      </c>
      <c r="Q36" s="85">
        <f>VLOOKUP($A36&amp;Q$84,決統データ!$A$3:$DE$187,$E36+19,FALSE)</f>
        <v>360</v>
      </c>
      <c r="R36" s="85">
        <f>VLOOKUP($A36&amp;R$84,決統データ!$A$3:$DE$187,$E36+19,FALSE)</f>
        <v>480</v>
      </c>
      <c r="S36" s="85">
        <f>VLOOKUP($A36&amp;S$84,決統データ!$A$3:$DE$187,$E36+19,FALSE)</f>
        <v>91</v>
      </c>
      <c r="T36" s="85">
        <f>VLOOKUP($A36&amp;T$84,決統データ!$A$3:$DE$187,$E36+19,FALSE)</f>
        <v>23</v>
      </c>
      <c r="U36" s="85">
        <f>VLOOKUP($A36&amp;U$84,決統データ!$A$3:$DE$187,$E36+19,FALSE)</f>
        <v>0</v>
      </c>
      <c r="V36" s="85">
        <f>VLOOKUP($A36&amp;V$84,決統データ!$A$3:$DE$187,$E36+19,FALSE)</f>
        <v>170</v>
      </c>
      <c r="W36" s="85">
        <f>VLOOKUP($A36&amp;W$84,決統データ!$A$3:$DE$187,$E36+19,FALSE)</f>
        <v>132</v>
      </c>
      <c r="X36" s="85">
        <f>VLOOKUP($A36&amp;X$84,決統データ!$A$3:$DE$187,$E36+19,FALSE)</f>
        <v>424</v>
      </c>
      <c r="Y36" s="85">
        <f>VLOOKUP($A36&amp;Y$84,決統データ!$A$3:$DE$187,$E36+19,FALSE)</f>
        <v>207</v>
      </c>
      <c r="Z36" s="166"/>
    </row>
    <row r="37" spans="1:26" ht="14.25" customHeight="1" x14ac:dyDescent="0.2">
      <c r="A37" s="17" t="str">
        <f t="shared" si="4"/>
        <v>1401901</v>
      </c>
      <c r="B37" s="18" t="s">
        <v>666</v>
      </c>
      <c r="C37" s="19">
        <v>19</v>
      </c>
      <c r="D37" s="18" t="s">
        <v>412</v>
      </c>
      <c r="E37" s="15">
        <v>32</v>
      </c>
      <c r="F37" s="520" t="s">
        <v>629</v>
      </c>
      <c r="G37" s="475" t="s">
        <v>892</v>
      </c>
      <c r="H37" s="475"/>
      <c r="I37" s="475"/>
      <c r="J37" s="475"/>
      <c r="K37" s="85">
        <f>VLOOKUP($A37&amp;K$84,決統データ!$A$3:$DE$187,$E37+19,FALSE)</f>
        <v>100</v>
      </c>
      <c r="L37" s="85">
        <f>VLOOKUP($A37&amp;L$84,決統データ!$A$3:$DE$187,$E37+19,FALSE)</f>
        <v>100</v>
      </c>
      <c r="M37" s="85">
        <f>VLOOKUP($A37&amp;M$84,決統データ!$A$3:$DE$187,$E37+19,FALSE)</f>
        <v>100</v>
      </c>
      <c r="N37" s="85">
        <f>VLOOKUP($A37&amp;N$84,決統データ!$A$3:$DE$187,$E37+19,FALSE)</f>
        <v>100</v>
      </c>
      <c r="O37" s="85">
        <f>VLOOKUP($A37&amp;O$84,決統データ!$A$3:$DE$187,$E37+19,FALSE)</f>
        <v>0</v>
      </c>
      <c r="P37" s="85">
        <f>VLOOKUP($A37&amp;P$84,決統データ!$A$3:$DE$187,$E37+19,FALSE)</f>
        <v>0</v>
      </c>
      <c r="Q37" s="85">
        <f>VLOOKUP($A37&amp;Q$84,決統データ!$A$3:$DE$187,$E37+19,FALSE)</f>
        <v>200</v>
      </c>
      <c r="R37" s="85">
        <f>VLOOKUP($A37&amp;R$84,決統データ!$A$3:$DE$187,$E37+19,FALSE)</f>
        <v>200</v>
      </c>
      <c r="S37" s="85">
        <f>VLOOKUP($A37&amp;S$84,決統データ!$A$3:$DE$187,$E37+19,FALSE)</f>
        <v>200</v>
      </c>
      <c r="T37" s="85">
        <f>VLOOKUP($A37&amp;T$84,決統データ!$A$3:$DE$187,$E37+19,FALSE)</f>
        <v>200</v>
      </c>
      <c r="U37" s="85">
        <f>VLOOKUP($A37&amp;U$84,決統データ!$A$3:$DE$187,$E37+19,FALSE)</f>
        <v>1500</v>
      </c>
      <c r="V37" s="85">
        <f>VLOOKUP($A37&amp;V$84,決統データ!$A$3:$DE$187,$E37+19,FALSE)</f>
        <v>1000</v>
      </c>
      <c r="W37" s="85">
        <f>VLOOKUP($A37&amp;W$84,決統データ!$A$3:$DE$187,$E37+19,FALSE)</f>
        <v>300</v>
      </c>
      <c r="X37" s="85">
        <f>VLOOKUP($A37&amp;X$84,決統データ!$A$3:$DE$187,$E37+19,FALSE)</f>
        <v>200</v>
      </c>
      <c r="Y37" s="85">
        <f>VLOOKUP($A37&amp;Y$84,決統データ!$A$3:$DE$187,$E37+19,FALSE)</f>
        <v>100</v>
      </c>
      <c r="Z37" s="166"/>
    </row>
    <row r="38" spans="1:26" ht="14.25" customHeight="1" x14ac:dyDescent="0.2">
      <c r="A38" s="17" t="str">
        <f t="shared" si="4"/>
        <v>1401901</v>
      </c>
      <c r="B38" s="18" t="s">
        <v>666</v>
      </c>
      <c r="C38" s="19">
        <v>19</v>
      </c>
      <c r="D38" s="18" t="s">
        <v>412</v>
      </c>
      <c r="E38" s="15">
        <v>33</v>
      </c>
      <c r="F38" s="521"/>
      <c r="G38" s="475" t="s">
        <v>893</v>
      </c>
      <c r="H38" s="475"/>
      <c r="I38" s="475"/>
      <c r="J38" s="475"/>
      <c r="K38" s="85">
        <f>VLOOKUP($A38&amp;K$84,決統データ!$A$3:$DE$187,$E38+19,FALSE)</f>
        <v>1695</v>
      </c>
      <c r="L38" s="85">
        <f>VLOOKUP($A38&amp;L$84,決統データ!$A$3:$DE$187,$E38+19,FALSE)</f>
        <v>1494</v>
      </c>
      <c r="M38" s="85">
        <f>VLOOKUP($A38&amp;M$84,決統データ!$A$3:$DE$187,$E38+19,FALSE)</f>
        <v>682</v>
      </c>
      <c r="N38" s="85">
        <f>VLOOKUP($A38&amp;N$84,決統データ!$A$3:$DE$187,$E38+19,FALSE)</f>
        <v>741</v>
      </c>
      <c r="O38" s="85">
        <f>VLOOKUP($A38&amp;O$84,決統データ!$A$3:$DE$187,$E38+19,FALSE)</f>
        <v>0</v>
      </c>
      <c r="P38" s="85">
        <f>VLOOKUP($A38&amp;P$84,決統データ!$A$3:$DE$187,$E38+19,FALSE)</f>
        <v>0</v>
      </c>
      <c r="Q38" s="85">
        <f>VLOOKUP($A38&amp;Q$84,決統データ!$A$3:$DE$187,$E38+19,FALSE)</f>
        <v>75</v>
      </c>
      <c r="R38" s="85">
        <f>VLOOKUP($A38&amp;R$84,決統データ!$A$3:$DE$187,$E38+19,FALSE)</f>
        <v>69</v>
      </c>
      <c r="S38" s="85">
        <f>VLOOKUP($A38&amp;S$84,決統データ!$A$3:$DE$187,$E38+19,FALSE)</f>
        <v>200</v>
      </c>
      <c r="T38" s="85">
        <f>VLOOKUP($A38&amp;T$84,決統データ!$A$3:$DE$187,$E38+19,FALSE)</f>
        <v>200</v>
      </c>
      <c r="U38" s="85">
        <f>VLOOKUP($A38&amp;U$84,決統データ!$A$3:$DE$187,$E38+19,FALSE)</f>
        <v>3212</v>
      </c>
      <c r="V38" s="85">
        <f>VLOOKUP($A38&amp;V$84,決統データ!$A$3:$DE$187,$E38+19,FALSE)</f>
        <v>450</v>
      </c>
      <c r="W38" s="85">
        <f>VLOOKUP($A38&amp;W$84,決統データ!$A$3:$DE$187,$E38+19,FALSE)</f>
        <v>300</v>
      </c>
      <c r="X38" s="85">
        <f>VLOOKUP($A38&amp;X$84,決統データ!$A$3:$DE$187,$E38+19,FALSE)</f>
        <v>200</v>
      </c>
      <c r="Y38" s="85">
        <f>VLOOKUP($A38&amp;Y$84,決統データ!$A$3:$DE$187,$E38+19,FALSE)</f>
        <v>75</v>
      </c>
      <c r="Z38" s="166"/>
    </row>
    <row r="39" spans="1:26" x14ac:dyDescent="0.2">
      <c r="A39" s="17" t="str">
        <f t="shared" si="4"/>
        <v>1401901</v>
      </c>
      <c r="B39" s="18" t="s">
        <v>886</v>
      </c>
      <c r="C39" s="19">
        <v>19</v>
      </c>
      <c r="D39" s="18" t="s">
        <v>217</v>
      </c>
      <c r="E39" s="15">
        <v>34</v>
      </c>
      <c r="F39" s="521"/>
      <c r="G39" s="475" t="s">
        <v>894</v>
      </c>
      <c r="H39" s="475"/>
      <c r="I39" s="475"/>
      <c r="J39" s="475"/>
      <c r="K39" s="85">
        <f>VLOOKUP($A39&amp;K$84,決統データ!$A$3:$DE$187,$E39+19,FALSE)</f>
        <v>274</v>
      </c>
      <c r="L39" s="85">
        <f>VLOOKUP($A39&amp;L$84,決統データ!$A$3:$DE$187,$E39+19,FALSE)</f>
        <v>463</v>
      </c>
      <c r="M39" s="85">
        <f>VLOOKUP($A39&amp;M$84,決統データ!$A$3:$DE$187,$E39+19,FALSE)</f>
        <v>198</v>
      </c>
      <c r="N39" s="85">
        <f>VLOOKUP($A39&amp;N$84,決統データ!$A$3:$DE$187,$E39+19,FALSE)</f>
        <v>127</v>
      </c>
      <c r="O39" s="85">
        <f>VLOOKUP($A39&amp;O$84,決統データ!$A$3:$DE$187,$E39+19,FALSE)</f>
        <v>0</v>
      </c>
      <c r="P39" s="85">
        <f>VLOOKUP($A39&amp;P$84,決統データ!$A$3:$DE$187,$E39+19,FALSE)</f>
        <v>0</v>
      </c>
      <c r="Q39" s="85">
        <f>VLOOKUP($A39&amp;Q$84,決統データ!$A$3:$DE$187,$E39+19,FALSE)</f>
        <v>332</v>
      </c>
      <c r="R39" s="85">
        <f>VLOOKUP($A39&amp;R$84,決統データ!$A$3:$DE$187,$E39+19,FALSE)</f>
        <v>498</v>
      </c>
      <c r="S39" s="85">
        <f>VLOOKUP($A39&amp;S$84,決統データ!$A$3:$DE$187,$E39+19,FALSE)</f>
        <v>303</v>
      </c>
      <c r="T39" s="85">
        <f>VLOOKUP($A39&amp;T$84,決統データ!$A$3:$DE$187,$E39+19,FALSE)</f>
        <v>78</v>
      </c>
      <c r="U39" s="85">
        <f>VLOOKUP($A39&amp;U$84,決統データ!$A$3:$DE$187,$E39+19,FALSE)</f>
        <v>693</v>
      </c>
      <c r="V39" s="85">
        <f>VLOOKUP($A39&amp;V$84,決統データ!$A$3:$DE$187,$E39+19,FALSE)</f>
        <v>270</v>
      </c>
      <c r="W39" s="85">
        <f>VLOOKUP($A39&amp;W$84,決統データ!$A$3:$DE$187,$E39+19,FALSE)</f>
        <v>722</v>
      </c>
      <c r="X39" s="85">
        <f>VLOOKUP($A39&amp;X$84,決統データ!$A$3:$DE$187,$E39+19,FALSE)</f>
        <v>321</v>
      </c>
      <c r="Y39" s="85">
        <f>VLOOKUP($A39&amp;Y$84,決統データ!$A$3:$DE$187,$E39+19,FALSE)</f>
        <v>465</v>
      </c>
      <c r="Z39" s="166"/>
    </row>
    <row r="40" spans="1:26" ht="14.25" customHeight="1" x14ac:dyDescent="0.2">
      <c r="A40" s="17" t="str">
        <f t="shared" si="4"/>
        <v>1401901</v>
      </c>
      <c r="B40" s="18" t="s">
        <v>886</v>
      </c>
      <c r="C40" s="19">
        <v>19</v>
      </c>
      <c r="D40" s="18" t="s">
        <v>217</v>
      </c>
      <c r="E40" s="15">
        <v>35</v>
      </c>
      <c r="F40" s="522"/>
      <c r="G40" s="517" t="s">
        <v>549</v>
      </c>
      <c r="H40" s="518"/>
      <c r="I40" s="518"/>
      <c r="J40" s="519"/>
      <c r="K40" s="85">
        <f>VLOOKUP($A40&amp;K$84,決統データ!$A$3:$DE$187,$E40+19,FALSE)</f>
        <v>5040401</v>
      </c>
      <c r="L40" s="85">
        <f>VLOOKUP($A40&amp;L$84,決統データ!$A$3:$DE$187,$E40+19,FALSE)</f>
        <v>5040401</v>
      </c>
      <c r="M40" s="85">
        <f>VLOOKUP($A40&amp;M$84,決統データ!$A$3:$DE$187,$E40+19,FALSE)</f>
        <v>5040401</v>
      </c>
      <c r="N40" s="85">
        <f>VLOOKUP($A40&amp;N$84,決統データ!$A$3:$DE$187,$E40+19,FALSE)</f>
        <v>5040401</v>
      </c>
      <c r="O40" s="85">
        <f>VLOOKUP($A40&amp;O$84,決統データ!$A$3:$DE$187,$E40+19,FALSE)</f>
        <v>0</v>
      </c>
      <c r="P40" s="85">
        <f>VLOOKUP($A40&amp;P$84,決統データ!$A$3:$DE$187,$E40+19,FALSE)</f>
        <v>5011001</v>
      </c>
      <c r="Q40" s="85">
        <f>VLOOKUP($A40&amp;Q$84,決統データ!$A$3:$DE$187,$E40+19,FALSE)</f>
        <v>5011001</v>
      </c>
      <c r="R40" s="85">
        <f>VLOOKUP($A40&amp;R$84,決統データ!$A$3:$DE$187,$E40+19,FALSE)</f>
        <v>5011001</v>
      </c>
      <c r="S40" s="85">
        <f>VLOOKUP($A40&amp;S$84,決統データ!$A$3:$DE$187,$E40+19,FALSE)</f>
        <v>3630601</v>
      </c>
      <c r="T40" s="85">
        <f>VLOOKUP($A40&amp;T$84,決統データ!$A$3:$DE$187,$E40+19,FALSE)</f>
        <v>4250401</v>
      </c>
      <c r="U40" s="85">
        <f>VLOOKUP($A40&amp;U$84,決統データ!$A$3:$DE$187,$E40+19,FALSE)</f>
        <v>5030401</v>
      </c>
      <c r="V40" s="85">
        <f>VLOOKUP($A40&amp;V$84,決統データ!$A$3:$DE$187,$E40+19,FALSE)</f>
        <v>5030401</v>
      </c>
      <c r="W40" s="85">
        <f>VLOOKUP($A40&amp;W$84,決統データ!$A$3:$DE$187,$E40+19,FALSE)</f>
        <v>4290401</v>
      </c>
      <c r="X40" s="85">
        <f>VLOOKUP($A40&amp;X$84,決統データ!$A$3:$DE$187,$E40+19,FALSE)</f>
        <v>4310401</v>
      </c>
      <c r="Y40" s="85">
        <f>VLOOKUP($A40&amp;Y$84,決統データ!$A$3:$DE$187,$E40+19,FALSE)</f>
        <v>4240401</v>
      </c>
      <c r="Z40" s="166"/>
    </row>
    <row r="41" spans="1:26" ht="14.25" customHeight="1" x14ac:dyDescent="0.2">
      <c r="A41" s="17" t="str">
        <f t="shared" si="4"/>
        <v>1401901</v>
      </c>
      <c r="B41" s="18" t="s">
        <v>886</v>
      </c>
      <c r="C41" s="19">
        <v>19</v>
      </c>
      <c r="D41" s="18" t="s">
        <v>217</v>
      </c>
      <c r="E41" s="15">
        <v>36</v>
      </c>
      <c r="F41" s="475" t="s">
        <v>895</v>
      </c>
      <c r="G41" s="475"/>
      <c r="H41" s="475"/>
      <c r="I41" s="475"/>
      <c r="J41" s="475"/>
      <c r="K41" s="85">
        <f>VLOOKUP($A41&amp;K$84,決統データ!$A$3:$DE$187,$E41+19,FALSE)</f>
        <v>31</v>
      </c>
      <c r="L41" s="85">
        <f>VLOOKUP($A41&amp;L$84,決統データ!$A$3:$DE$187,$E41+19,FALSE)</f>
        <v>44</v>
      </c>
      <c r="M41" s="85">
        <f>VLOOKUP($A41&amp;M$84,決統データ!$A$3:$DE$187,$E41+19,FALSE)</f>
        <v>47</v>
      </c>
      <c r="N41" s="85">
        <f>VLOOKUP($A41&amp;N$84,決統データ!$A$3:$DE$187,$E41+19,FALSE)</f>
        <v>47</v>
      </c>
      <c r="O41" s="85">
        <f>VLOOKUP($A41&amp;O$84,決統データ!$A$3:$DE$187,$E41+19,FALSE)</f>
        <v>21</v>
      </c>
      <c r="P41" s="85">
        <f>VLOOKUP($A41&amp;P$84,決統データ!$A$3:$DE$187,$E41+19,FALSE)</f>
        <v>13</v>
      </c>
      <c r="Q41" s="85">
        <f>VLOOKUP($A41&amp;Q$84,決統データ!$A$3:$DE$187,$E41+19,FALSE)</f>
        <v>30</v>
      </c>
      <c r="R41" s="85">
        <f>VLOOKUP($A41&amp;R$84,決統データ!$A$3:$DE$187,$E41+19,FALSE)</f>
        <v>16</v>
      </c>
      <c r="S41" s="85">
        <f>VLOOKUP($A41&amp;S$84,決統データ!$A$3:$DE$187,$E41+19,FALSE)</f>
        <v>37</v>
      </c>
      <c r="T41" s="85">
        <f>VLOOKUP($A41&amp;T$84,決統データ!$A$3:$DE$187,$E41+19,FALSE)</f>
        <v>12</v>
      </c>
      <c r="U41" s="85">
        <f>VLOOKUP($A41&amp;U$84,決統データ!$A$3:$DE$187,$E41+19,FALSE)</f>
        <v>24</v>
      </c>
      <c r="V41" s="85">
        <f>VLOOKUP($A41&amp;V$84,決統データ!$A$3:$DE$187,$E41+19,FALSE)</f>
        <v>22</v>
      </c>
      <c r="W41" s="85">
        <f>VLOOKUP($A41&amp;W$84,決統データ!$A$3:$DE$187,$E41+19,FALSE)</f>
        <v>19</v>
      </c>
      <c r="X41" s="85">
        <f>VLOOKUP($A41&amp;X$84,決統データ!$A$3:$DE$187,$E41+19,FALSE)</f>
        <v>11</v>
      </c>
      <c r="Y41" s="85">
        <f>VLOOKUP($A41&amp;Y$84,決統データ!$A$3:$DE$187,$E41+19,FALSE)</f>
        <v>41</v>
      </c>
      <c r="Z41" s="166"/>
    </row>
    <row r="42" spans="1:26" x14ac:dyDescent="0.2">
      <c r="A42" s="17" t="str">
        <f t="shared" si="4"/>
        <v>1401901</v>
      </c>
      <c r="B42" s="18" t="s">
        <v>886</v>
      </c>
      <c r="C42" s="19">
        <v>19</v>
      </c>
      <c r="D42" s="18" t="s">
        <v>217</v>
      </c>
      <c r="E42" s="15">
        <v>37</v>
      </c>
      <c r="F42" s="475" t="s">
        <v>939</v>
      </c>
      <c r="G42" s="475"/>
      <c r="H42" s="475"/>
      <c r="I42" s="475"/>
      <c r="J42" s="475"/>
      <c r="K42" s="85">
        <f>VLOOKUP($A42&amp;K$84,決統データ!$A$3:$DE$187,$E42+19,FALSE)</f>
        <v>2</v>
      </c>
      <c r="L42" s="85">
        <f>VLOOKUP($A42&amp;L$84,決統データ!$A$3:$DE$187,$E42+19,FALSE)</f>
        <v>2</v>
      </c>
      <c r="M42" s="85">
        <f>VLOOKUP($A42&amp;M$84,決統データ!$A$3:$DE$187,$E42+19,FALSE)</f>
        <v>2</v>
      </c>
      <c r="N42" s="85">
        <f>VLOOKUP($A42&amp;N$84,決統データ!$A$3:$DE$187,$E42+19,FALSE)</f>
        <v>2</v>
      </c>
      <c r="O42" s="85">
        <f>VLOOKUP($A42&amp;O$84,決統データ!$A$3:$DE$187,$E42+19,FALSE)</f>
        <v>2</v>
      </c>
      <c r="P42" s="85">
        <f>VLOOKUP($A42&amp;P$84,決統データ!$A$3:$DE$187,$E42+19,FALSE)</f>
        <v>2</v>
      </c>
      <c r="Q42" s="85">
        <f>VLOOKUP($A42&amp;Q$84,決統データ!$A$3:$DE$187,$E42+19,FALSE)</f>
        <v>1</v>
      </c>
      <c r="R42" s="85">
        <f>VLOOKUP($A42&amp;R$84,決統データ!$A$3:$DE$187,$E42+19,FALSE)</f>
        <v>2</v>
      </c>
      <c r="S42" s="85">
        <f>VLOOKUP($A42&amp;S$84,決統データ!$A$3:$DE$187,$E42+19,FALSE)</f>
        <v>2</v>
      </c>
      <c r="T42" s="85">
        <f>VLOOKUP($A42&amp;T$84,決統データ!$A$3:$DE$187,$E42+19,FALSE)</f>
        <v>2</v>
      </c>
      <c r="U42" s="85">
        <f>VLOOKUP($A42&amp;U$84,決統データ!$A$3:$DE$187,$E42+19,FALSE)</f>
        <v>2</v>
      </c>
      <c r="V42" s="85">
        <f>VLOOKUP($A42&amp;V$84,決統データ!$A$3:$DE$187,$E42+19,FALSE)</f>
        <v>2</v>
      </c>
      <c r="W42" s="85">
        <f>VLOOKUP($A42&amp;W$84,決統データ!$A$3:$DE$187,$E42+19,FALSE)</f>
        <v>2</v>
      </c>
      <c r="X42" s="85">
        <f>VLOOKUP($A42&amp;X$84,決統データ!$A$3:$DE$187,$E42+19,FALSE)</f>
        <v>2</v>
      </c>
      <c r="Y42" s="85">
        <f>VLOOKUP($A42&amp;Y$84,決統データ!$A$3:$DE$187,$E42+19,FALSE)</f>
        <v>2</v>
      </c>
      <c r="Z42" s="166"/>
    </row>
    <row r="43" spans="1:26" x14ac:dyDescent="0.2">
      <c r="A43" s="17" t="str">
        <f t="shared" ref="A43:A67" si="5">+B43&amp;C43&amp;D43</f>
        <v>1401902</v>
      </c>
      <c r="B43" s="18" t="s">
        <v>666</v>
      </c>
      <c r="C43" s="19">
        <v>19</v>
      </c>
      <c r="D43" s="18" t="s">
        <v>418</v>
      </c>
      <c r="E43" s="15">
        <v>2</v>
      </c>
      <c r="F43" s="512" t="s">
        <v>626</v>
      </c>
      <c r="G43" s="510" t="s">
        <v>625</v>
      </c>
      <c r="H43" s="511"/>
      <c r="I43" s="100" t="s">
        <v>620</v>
      </c>
      <c r="J43" s="103"/>
      <c r="K43" s="150">
        <f>VLOOKUP($A43&amp;K$84,決統データ!$A$3:$DE$187,$E43+19,FALSE)</f>
        <v>14400</v>
      </c>
      <c r="L43" s="150">
        <f>VLOOKUP($A43&amp;L$84,決統データ!$A$3:$DE$187,$E43+19,FALSE)</f>
        <v>14400</v>
      </c>
      <c r="M43" s="150">
        <f>VLOOKUP($A43&amp;M$84,決統データ!$A$3:$DE$187,$E43+19,FALSE)</f>
        <v>3000</v>
      </c>
      <c r="N43" s="150">
        <f>VLOOKUP($A43&amp;N$84,決統データ!$A$3:$DE$187,$E43+19,FALSE)</f>
        <v>8000</v>
      </c>
      <c r="O43" s="150">
        <f>VLOOKUP($A43&amp;O$84,決統データ!$A$3:$DE$187,$E43+19,FALSE)</f>
        <v>16800</v>
      </c>
      <c r="P43" s="150">
        <f>VLOOKUP($A43&amp;P$84,決統データ!$A$3:$DE$187,$E43+19,FALSE)</f>
        <v>3480</v>
      </c>
      <c r="Q43" s="150">
        <f>VLOOKUP($A43&amp;Q$84,決統データ!$A$3:$DE$187,$E43+19,FALSE)</f>
        <v>6130</v>
      </c>
      <c r="R43" s="150">
        <f>VLOOKUP($A43&amp;R$84,決統データ!$A$3:$DE$187,$E43+19,FALSE)</f>
        <v>4145</v>
      </c>
      <c r="S43" s="150">
        <f>VLOOKUP($A43&amp;S$84,決統データ!$A$3:$DE$187,$E43+19,FALSE)</f>
        <v>8700</v>
      </c>
      <c r="T43" s="150">
        <f>VLOOKUP($A43&amp;T$84,決統データ!$A$3:$DE$187,$E43+19,FALSE)</f>
        <v>13700</v>
      </c>
      <c r="U43" s="150">
        <f>VLOOKUP($A43&amp;U$84,決統データ!$A$3:$DE$187,$E43+19,FALSE)</f>
        <v>9380</v>
      </c>
      <c r="V43" s="150">
        <f>VLOOKUP($A43&amp;V$84,決統データ!$A$3:$DE$187,$E43+19,FALSE)</f>
        <v>4004</v>
      </c>
      <c r="W43" s="150">
        <f>VLOOKUP($A43&amp;W$84,決統データ!$A$3:$DE$187,$E43+19,FALSE)</f>
        <v>61070</v>
      </c>
      <c r="X43" s="150">
        <f>VLOOKUP($A43&amp;X$84,決統データ!$A$3:$DE$187,$E43+19,FALSE)</f>
        <v>0</v>
      </c>
      <c r="Y43" s="150">
        <f>VLOOKUP($A43&amp;Y$84,決統データ!$A$3:$DE$187,$E43+19,FALSE)</f>
        <v>11100</v>
      </c>
      <c r="Z43" s="148">
        <f t="shared" ref="Z43:Z67" si="6">SUM(K43:Y43)</f>
        <v>178309</v>
      </c>
    </row>
    <row r="44" spans="1:26" x14ac:dyDescent="0.2">
      <c r="A44" s="17" t="str">
        <f t="shared" si="5"/>
        <v>1401902</v>
      </c>
      <c r="B44" s="18" t="s">
        <v>666</v>
      </c>
      <c r="C44" s="19">
        <v>19</v>
      </c>
      <c r="D44" s="18" t="s">
        <v>418</v>
      </c>
      <c r="E44" s="15">
        <v>3</v>
      </c>
      <c r="F44" s="513"/>
      <c r="G44" s="511"/>
      <c r="H44" s="511"/>
      <c r="I44" s="100" t="s">
        <v>618</v>
      </c>
      <c r="J44" s="103" t="s">
        <v>550</v>
      </c>
      <c r="K44" s="150">
        <f>VLOOKUP($A44&amp;K$84,決統データ!$A$3:$DE$187,$E44+19,FALSE)</f>
        <v>0</v>
      </c>
      <c r="L44" s="150">
        <f>VLOOKUP($A44&amp;L$84,決統データ!$A$3:$DE$187,$E44+19,FALSE)</f>
        <v>0</v>
      </c>
      <c r="M44" s="150">
        <f>VLOOKUP($A44&amp;M$84,決統データ!$A$3:$DE$187,$E44+19,FALSE)</f>
        <v>0</v>
      </c>
      <c r="N44" s="150">
        <f>VLOOKUP($A44&amp;N$84,決統データ!$A$3:$DE$187,$E44+19,FALSE)</f>
        <v>0</v>
      </c>
      <c r="O44" s="150">
        <f>VLOOKUP($A44&amp;O$84,決統データ!$A$3:$DE$187,$E44+19,FALSE)</f>
        <v>0</v>
      </c>
      <c r="P44" s="150">
        <f>VLOOKUP($A44&amp;P$84,決統データ!$A$3:$DE$187,$E44+19,FALSE)</f>
        <v>0</v>
      </c>
      <c r="Q44" s="150">
        <f>VLOOKUP($A44&amp;Q$84,決統データ!$A$3:$DE$187,$E44+19,FALSE)</f>
        <v>0</v>
      </c>
      <c r="R44" s="150">
        <f>VLOOKUP($A44&amp;R$84,決統データ!$A$3:$DE$187,$E44+19,FALSE)</f>
        <v>0</v>
      </c>
      <c r="S44" s="150">
        <f>VLOOKUP($A44&amp;S$84,決統データ!$A$3:$DE$187,$E44+19,FALSE)</f>
        <v>0</v>
      </c>
      <c r="T44" s="150">
        <f>VLOOKUP($A44&amp;T$84,決統データ!$A$3:$DE$187,$E44+19,FALSE)</f>
        <v>0</v>
      </c>
      <c r="U44" s="150">
        <f>VLOOKUP($A44&amp;U$84,決統データ!$A$3:$DE$187,$E44+19,FALSE)</f>
        <v>0</v>
      </c>
      <c r="V44" s="150">
        <f>VLOOKUP($A44&amp;V$84,決統データ!$A$3:$DE$187,$E44+19,FALSE)</f>
        <v>0</v>
      </c>
      <c r="W44" s="150">
        <f>VLOOKUP($A44&amp;W$84,決統データ!$A$3:$DE$187,$E44+19,FALSE)</f>
        <v>286</v>
      </c>
      <c r="X44" s="150">
        <f>VLOOKUP($A44&amp;X$84,決統データ!$A$3:$DE$187,$E44+19,FALSE)</f>
        <v>0</v>
      </c>
      <c r="Y44" s="150">
        <f>VLOOKUP($A44&amp;Y$84,決統データ!$A$3:$DE$187,$E44+19,FALSE)</f>
        <v>0</v>
      </c>
      <c r="Z44" s="148">
        <f t="shared" si="6"/>
        <v>286</v>
      </c>
    </row>
    <row r="45" spans="1:26" x14ac:dyDescent="0.2">
      <c r="A45" s="17" t="str">
        <f t="shared" si="5"/>
        <v>1401902</v>
      </c>
      <c r="B45" s="18" t="s">
        <v>666</v>
      </c>
      <c r="C45" s="19">
        <v>19</v>
      </c>
      <c r="D45" s="18" t="s">
        <v>418</v>
      </c>
      <c r="E45" s="15">
        <v>4</v>
      </c>
      <c r="F45" s="513"/>
      <c r="G45" s="511"/>
      <c r="H45" s="511"/>
      <c r="I45" s="100" t="s">
        <v>619</v>
      </c>
      <c r="J45" s="103"/>
      <c r="K45" s="150">
        <f>VLOOKUP($A45&amp;K$84,決統データ!$A$3:$DE$187,$E45+19,FALSE)</f>
        <v>14400</v>
      </c>
      <c r="L45" s="150">
        <f>VLOOKUP($A45&amp;L$84,決統データ!$A$3:$DE$187,$E45+19,FALSE)</f>
        <v>14400</v>
      </c>
      <c r="M45" s="150">
        <f>VLOOKUP($A45&amp;M$84,決統データ!$A$3:$DE$187,$E45+19,FALSE)</f>
        <v>3000</v>
      </c>
      <c r="N45" s="150">
        <f>VLOOKUP($A45&amp;N$84,決統データ!$A$3:$DE$187,$E45+19,FALSE)</f>
        <v>8000</v>
      </c>
      <c r="O45" s="150">
        <f>VLOOKUP($A45&amp;O$84,決統データ!$A$3:$DE$187,$E45+19,FALSE)</f>
        <v>16800</v>
      </c>
      <c r="P45" s="150">
        <f>VLOOKUP($A45&amp;P$84,決統データ!$A$3:$DE$187,$E45+19,FALSE)</f>
        <v>791</v>
      </c>
      <c r="Q45" s="150">
        <f>VLOOKUP($A45&amp;Q$84,決統データ!$A$3:$DE$187,$E45+19,FALSE)</f>
        <v>9929</v>
      </c>
      <c r="R45" s="150">
        <f>VLOOKUP($A45&amp;R$84,決統データ!$A$3:$DE$187,$E45+19,FALSE)</f>
        <v>2516</v>
      </c>
      <c r="S45" s="150">
        <f>VLOOKUP($A45&amp;S$84,決統データ!$A$3:$DE$187,$E45+19,FALSE)</f>
        <v>2354</v>
      </c>
      <c r="T45" s="150">
        <f>VLOOKUP($A45&amp;T$84,決統データ!$A$3:$DE$187,$E45+19,FALSE)</f>
        <v>2749</v>
      </c>
      <c r="U45" s="150">
        <f>VLOOKUP($A45&amp;U$84,決統データ!$A$3:$DE$187,$E45+19,FALSE)</f>
        <v>9380</v>
      </c>
      <c r="V45" s="150">
        <f>VLOOKUP($A45&amp;V$84,決統データ!$A$3:$DE$187,$E45+19,FALSE)</f>
        <v>4004</v>
      </c>
      <c r="W45" s="150">
        <f>VLOOKUP($A45&amp;W$84,決統データ!$A$3:$DE$187,$E45+19,FALSE)</f>
        <v>61070</v>
      </c>
      <c r="X45" s="150">
        <f>VLOOKUP($A45&amp;X$84,決統データ!$A$3:$DE$187,$E45+19,FALSE)</f>
        <v>0</v>
      </c>
      <c r="Y45" s="150">
        <f>VLOOKUP($A45&amp;Y$84,決統データ!$A$3:$DE$187,$E45+19,FALSE)</f>
        <v>4600</v>
      </c>
      <c r="Z45" s="148">
        <f t="shared" si="6"/>
        <v>153993</v>
      </c>
    </row>
    <row r="46" spans="1:26" x14ac:dyDescent="0.2">
      <c r="A46" s="17" t="str">
        <f t="shared" si="5"/>
        <v>1401902</v>
      </c>
      <c r="B46" s="18" t="s">
        <v>666</v>
      </c>
      <c r="C46" s="19">
        <v>19</v>
      </c>
      <c r="D46" s="18" t="s">
        <v>418</v>
      </c>
      <c r="E46" s="15">
        <v>5</v>
      </c>
      <c r="F46" s="513"/>
      <c r="G46" s="511"/>
      <c r="H46" s="511"/>
      <c r="I46" s="100" t="s">
        <v>618</v>
      </c>
      <c r="J46" s="103" t="s">
        <v>483</v>
      </c>
      <c r="K46" s="150">
        <f>VLOOKUP($A46&amp;K$84,決統データ!$A$3:$DE$187,$E46+19,FALSE)</f>
        <v>0</v>
      </c>
      <c r="L46" s="150">
        <f>VLOOKUP($A46&amp;L$84,決統データ!$A$3:$DE$187,$E46+19,FALSE)</f>
        <v>0</v>
      </c>
      <c r="M46" s="150">
        <f>VLOOKUP($A46&amp;M$84,決統データ!$A$3:$DE$187,$E46+19,FALSE)</f>
        <v>0</v>
      </c>
      <c r="N46" s="150">
        <f>VLOOKUP($A46&amp;N$84,決統データ!$A$3:$DE$187,$E46+19,FALSE)</f>
        <v>0</v>
      </c>
      <c r="O46" s="150">
        <f>VLOOKUP($A46&amp;O$84,決統データ!$A$3:$DE$187,$E46+19,FALSE)</f>
        <v>0</v>
      </c>
      <c r="P46" s="150">
        <f>VLOOKUP($A46&amp;P$84,決統データ!$A$3:$DE$187,$E46+19,FALSE)</f>
        <v>0</v>
      </c>
      <c r="Q46" s="150">
        <f>VLOOKUP($A46&amp;Q$84,決統データ!$A$3:$DE$187,$E46+19,FALSE)</f>
        <v>1876</v>
      </c>
      <c r="R46" s="150">
        <f>VLOOKUP($A46&amp;R$84,決統データ!$A$3:$DE$187,$E46+19,FALSE)</f>
        <v>0</v>
      </c>
      <c r="S46" s="150">
        <f>VLOOKUP($A46&amp;S$84,決統データ!$A$3:$DE$187,$E46+19,FALSE)</f>
        <v>0</v>
      </c>
      <c r="T46" s="150">
        <f>VLOOKUP($A46&amp;T$84,決統データ!$A$3:$DE$187,$E46+19,FALSE)</f>
        <v>0</v>
      </c>
      <c r="U46" s="150">
        <f>VLOOKUP($A46&amp;U$84,決統データ!$A$3:$DE$187,$E46+19,FALSE)</f>
        <v>0</v>
      </c>
      <c r="V46" s="150">
        <f>VLOOKUP($A46&amp;V$84,決統データ!$A$3:$DE$187,$E46+19,FALSE)</f>
        <v>0</v>
      </c>
      <c r="W46" s="150">
        <f>VLOOKUP($A46&amp;W$84,決統データ!$A$3:$DE$187,$E46+19,FALSE)</f>
        <v>0</v>
      </c>
      <c r="X46" s="150">
        <f>VLOOKUP($A46&amp;X$84,決統データ!$A$3:$DE$187,$E46+19,FALSE)</f>
        <v>0</v>
      </c>
      <c r="Y46" s="150">
        <f>VLOOKUP($A46&amp;Y$84,決統データ!$A$3:$DE$187,$E46+19,FALSE)</f>
        <v>0</v>
      </c>
      <c r="Z46" s="148">
        <f t="shared" si="6"/>
        <v>1876</v>
      </c>
    </row>
    <row r="47" spans="1:26" x14ac:dyDescent="0.2">
      <c r="A47" s="17" t="str">
        <f t="shared" si="5"/>
        <v>1401902</v>
      </c>
      <c r="B47" s="18" t="s">
        <v>666</v>
      </c>
      <c r="C47" s="19">
        <v>19</v>
      </c>
      <c r="D47" s="18" t="s">
        <v>418</v>
      </c>
      <c r="E47" s="15">
        <v>6</v>
      </c>
      <c r="F47" s="513"/>
      <c r="G47" s="511"/>
      <c r="H47" s="511"/>
      <c r="I47" s="100" t="s">
        <v>616</v>
      </c>
      <c r="J47" s="103" t="s">
        <v>615</v>
      </c>
      <c r="K47" s="150">
        <f>VLOOKUP($A47&amp;K$84,決統データ!$A$3:$DE$187,$E47+19,FALSE)</f>
        <v>0</v>
      </c>
      <c r="L47" s="150">
        <f>VLOOKUP($A47&amp;L$84,決統データ!$A$3:$DE$187,$E47+19,FALSE)</f>
        <v>0</v>
      </c>
      <c r="M47" s="150">
        <f>VLOOKUP($A47&amp;M$84,決統データ!$A$3:$DE$187,$E47+19,FALSE)</f>
        <v>0</v>
      </c>
      <c r="N47" s="150">
        <f>VLOOKUP($A47&amp;N$84,決統データ!$A$3:$DE$187,$E47+19,FALSE)</f>
        <v>0</v>
      </c>
      <c r="O47" s="150">
        <f>VLOOKUP($A47&amp;O$84,決統データ!$A$3:$DE$187,$E47+19,FALSE)</f>
        <v>0</v>
      </c>
      <c r="P47" s="150">
        <f>VLOOKUP($A47&amp;P$84,決統データ!$A$3:$DE$187,$E47+19,FALSE)</f>
        <v>2689</v>
      </c>
      <c r="Q47" s="150">
        <f>VLOOKUP($A47&amp;Q$84,決統データ!$A$3:$DE$187,$E47+19,FALSE)</f>
        <v>-3799</v>
      </c>
      <c r="R47" s="150">
        <f>VLOOKUP($A47&amp;R$84,決統データ!$A$3:$DE$187,$E47+19,FALSE)</f>
        <v>1629</v>
      </c>
      <c r="S47" s="150">
        <f>VLOOKUP($A47&amp;S$84,決統データ!$A$3:$DE$187,$E47+19,FALSE)</f>
        <v>6346</v>
      </c>
      <c r="T47" s="150">
        <f>VLOOKUP($A47&amp;T$84,決統データ!$A$3:$DE$187,$E47+19,FALSE)</f>
        <v>10951</v>
      </c>
      <c r="U47" s="150">
        <f>VLOOKUP($A47&amp;U$84,決統データ!$A$3:$DE$187,$E47+19,FALSE)</f>
        <v>0</v>
      </c>
      <c r="V47" s="150">
        <f>VLOOKUP($A47&amp;V$84,決統データ!$A$3:$DE$187,$E47+19,FALSE)</f>
        <v>0</v>
      </c>
      <c r="W47" s="150">
        <f>VLOOKUP($A47&amp;W$84,決統データ!$A$3:$DE$187,$E47+19,FALSE)</f>
        <v>0</v>
      </c>
      <c r="X47" s="150">
        <f>VLOOKUP($A47&amp;X$84,決統データ!$A$3:$DE$187,$E47+19,FALSE)</f>
        <v>0</v>
      </c>
      <c r="Y47" s="150">
        <f>VLOOKUP($A47&amp;Y$84,決統データ!$A$3:$DE$187,$E47+19,FALSE)</f>
        <v>6500</v>
      </c>
      <c r="Z47" s="148">
        <f t="shared" si="6"/>
        <v>24316</v>
      </c>
    </row>
    <row r="48" spans="1:26" x14ac:dyDescent="0.2">
      <c r="A48" s="17" t="str">
        <f t="shared" si="5"/>
        <v>1401902</v>
      </c>
      <c r="B48" s="18" t="s">
        <v>666</v>
      </c>
      <c r="C48" s="19">
        <v>19</v>
      </c>
      <c r="D48" s="18" t="s">
        <v>418</v>
      </c>
      <c r="E48" s="15">
        <v>7</v>
      </c>
      <c r="F48" s="513"/>
      <c r="G48" s="478" t="s">
        <v>621</v>
      </c>
      <c r="H48" s="477"/>
      <c r="I48" s="100" t="s">
        <v>620</v>
      </c>
      <c r="J48" s="103"/>
      <c r="K48" s="150">
        <f>VLOOKUP($A48&amp;K$84,決統データ!$A$3:$DE$187,$E48+19,FALSE)</f>
        <v>446400</v>
      </c>
      <c r="L48" s="150">
        <f>VLOOKUP($A48&amp;L$84,決統データ!$A$3:$DE$187,$E48+19,FALSE)</f>
        <v>446400</v>
      </c>
      <c r="M48" s="150">
        <f>VLOOKUP($A48&amp;M$84,決統データ!$A$3:$DE$187,$E48+19,FALSE)</f>
        <v>93000</v>
      </c>
      <c r="N48" s="150">
        <f>VLOOKUP($A48&amp;N$84,決統データ!$A$3:$DE$187,$E48+19,FALSE)</f>
        <v>248000</v>
      </c>
      <c r="O48" s="150">
        <f>VLOOKUP($A48&amp;O$84,決統データ!$A$3:$DE$187,$E48+19,FALSE)</f>
        <v>151200</v>
      </c>
      <c r="P48" s="150">
        <f>VLOOKUP($A48&amp;P$84,決統データ!$A$3:$DE$187,$E48+19,FALSE)</f>
        <v>782550</v>
      </c>
      <c r="Q48" s="150">
        <f>VLOOKUP($A48&amp;Q$84,決統データ!$A$3:$DE$187,$E48+19,FALSE)</f>
        <v>453935</v>
      </c>
      <c r="R48" s="150">
        <f>VLOOKUP($A48&amp;R$84,決統データ!$A$3:$DE$187,$E48+19,FALSE)</f>
        <v>112394</v>
      </c>
      <c r="S48" s="150">
        <f>VLOOKUP($A48&amp;S$84,決統データ!$A$3:$DE$187,$E48+19,FALSE)</f>
        <v>338032</v>
      </c>
      <c r="T48" s="150">
        <f>VLOOKUP($A48&amp;T$84,決統データ!$A$3:$DE$187,$E48+19,FALSE)</f>
        <v>589976</v>
      </c>
      <c r="U48" s="150">
        <f>VLOOKUP($A48&amp;U$84,決統データ!$A$3:$DE$187,$E48+19,FALSE)</f>
        <v>194159</v>
      </c>
      <c r="V48" s="150">
        <f>VLOOKUP($A48&amp;V$84,決統データ!$A$3:$DE$187,$E48+19,FALSE)</f>
        <v>118156</v>
      </c>
      <c r="W48" s="150">
        <f>VLOOKUP($A48&amp;W$84,決統データ!$A$3:$DE$187,$E48+19,FALSE)</f>
        <v>1518848</v>
      </c>
      <c r="X48" s="150">
        <f>VLOOKUP($A48&amp;X$84,決統データ!$A$3:$DE$187,$E48+19,FALSE)</f>
        <v>0</v>
      </c>
      <c r="Y48" s="150">
        <f>VLOOKUP($A48&amp;Y$84,決統データ!$A$3:$DE$187,$E48+19,FALSE)</f>
        <v>972053</v>
      </c>
      <c r="Z48" s="148">
        <f t="shared" si="6"/>
        <v>6465103</v>
      </c>
    </row>
    <row r="49" spans="1:26" x14ac:dyDescent="0.2">
      <c r="A49" s="17" t="str">
        <f t="shared" si="5"/>
        <v>1401902</v>
      </c>
      <c r="B49" s="18" t="s">
        <v>666</v>
      </c>
      <c r="C49" s="19">
        <v>19</v>
      </c>
      <c r="D49" s="18" t="s">
        <v>418</v>
      </c>
      <c r="E49" s="15">
        <v>8</v>
      </c>
      <c r="F49" s="513"/>
      <c r="G49" s="477"/>
      <c r="H49" s="477"/>
      <c r="I49" s="100" t="s">
        <v>618</v>
      </c>
      <c r="J49" s="103" t="s">
        <v>550</v>
      </c>
      <c r="K49" s="150">
        <f>VLOOKUP($A49&amp;K$84,決統データ!$A$3:$DE$187,$E49+19,FALSE)</f>
        <v>0</v>
      </c>
      <c r="L49" s="150">
        <f>VLOOKUP($A49&amp;L$84,決統データ!$A$3:$DE$187,$E49+19,FALSE)</f>
        <v>0</v>
      </c>
      <c r="M49" s="150">
        <f>VLOOKUP($A49&amp;M$84,決統データ!$A$3:$DE$187,$E49+19,FALSE)</f>
        <v>0</v>
      </c>
      <c r="N49" s="150">
        <f>VLOOKUP($A49&amp;N$84,決統データ!$A$3:$DE$187,$E49+19,FALSE)</f>
        <v>0</v>
      </c>
      <c r="O49" s="150">
        <f>VLOOKUP($A49&amp;O$84,決統データ!$A$3:$DE$187,$E49+19,FALSE)</f>
        <v>0</v>
      </c>
      <c r="P49" s="150">
        <f>VLOOKUP($A49&amp;P$84,決統データ!$A$3:$DE$187,$E49+19,FALSE)</f>
        <v>106067</v>
      </c>
      <c r="Q49" s="150">
        <f>VLOOKUP($A49&amp;Q$84,決統データ!$A$3:$DE$187,$E49+19,FALSE)</f>
        <v>17956</v>
      </c>
      <c r="R49" s="150">
        <f>VLOOKUP($A49&amp;R$84,決統データ!$A$3:$DE$187,$E49+19,FALSE)</f>
        <v>0</v>
      </c>
      <c r="S49" s="150">
        <f>VLOOKUP($A49&amp;S$84,決統データ!$A$3:$DE$187,$E49+19,FALSE)</f>
        <v>0</v>
      </c>
      <c r="T49" s="150">
        <f>VLOOKUP($A49&amp;T$84,決統データ!$A$3:$DE$187,$E49+19,FALSE)</f>
        <v>0</v>
      </c>
      <c r="U49" s="150">
        <f>VLOOKUP($A49&amp;U$84,決統データ!$A$3:$DE$187,$E49+19,FALSE)</f>
        <v>0</v>
      </c>
      <c r="V49" s="150">
        <f>VLOOKUP($A49&amp;V$84,決統データ!$A$3:$DE$187,$E49+19,FALSE)</f>
        <v>0</v>
      </c>
      <c r="W49" s="150">
        <f>VLOOKUP($A49&amp;W$84,決統データ!$A$3:$DE$187,$E49+19,FALSE)</f>
        <v>64986</v>
      </c>
      <c r="X49" s="150">
        <f>VLOOKUP($A49&amp;X$84,決統データ!$A$3:$DE$187,$E49+19,FALSE)</f>
        <v>0</v>
      </c>
      <c r="Y49" s="150">
        <f>VLOOKUP($A49&amp;Y$84,決統データ!$A$3:$DE$187,$E49+19,FALSE)</f>
        <v>0</v>
      </c>
      <c r="Z49" s="148">
        <f t="shared" si="6"/>
        <v>189009</v>
      </c>
    </row>
    <row r="50" spans="1:26" x14ac:dyDescent="0.2">
      <c r="A50" s="17" t="str">
        <f t="shared" si="5"/>
        <v>1401902</v>
      </c>
      <c r="B50" s="18" t="s">
        <v>666</v>
      </c>
      <c r="C50" s="19">
        <v>19</v>
      </c>
      <c r="D50" s="18" t="s">
        <v>418</v>
      </c>
      <c r="E50" s="15">
        <v>9</v>
      </c>
      <c r="F50" s="513"/>
      <c r="G50" s="477"/>
      <c r="H50" s="477"/>
      <c r="I50" s="100" t="s">
        <v>619</v>
      </c>
      <c r="J50" s="103"/>
      <c r="K50" s="150">
        <f>VLOOKUP($A50&amp;K$84,決統データ!$A$3:$DE$187,$E50+19,FALSE)</f>
        <v>446400</v>
      </c>
      <c r="L50" s="150">
        <f>VLOOKUP($A50&amp;L$84,決統データ!$A$3:$DE$187,$E50+19,FALSE)</f>
        <v>446400</v>
      </c>
      <c r="M50" s="150">
        <f>VLOOKUP($A50&amp;M$84,決統データ!$A$3:$DE$187,$E50+19,FALSE)</f>
        <v>93000</v>
      </c>
      <c r="N50" s="150">
        <f>VLOOKUP($A50&amp;N$84,決統データ!$A$3:$DE$187,$E50+19,FALSE)</f>
        <v>248000</v>
      </c>
      <c r="O50" s="150">
        <f>VLOOKUP($A50&amp;O$84,決統データ!$A$3:$DE$187,$E50+19,FALSE)</f>
        <v>151200</v>
      </c>
      <c r="P50" s="150">
        <f>VLOOKUP($A50&amp;P$84,決統データ!$A$3:$DE$187,$E50+19,FALSE)</f>
        <v>697317</v>
      </c>
      <c r="Q50" s="150">
        <f>VLOOKUP($A50&amp;Q$84,決統データ!$A$3:$DE$187,$E50+19,FALSE)</f>
        <v>424235</v>
      </c>
      <c r="R50" s="150">
        <f>VLOOKUP($A50&amp;R$84,決統データ!$A$3:$DE$187,$E50+19,FALSE)</f>
        <v>90360</v>
      </c>
      <c r="S50" s="150">
        <f>VLOOKUP($A50&amp;S$84,決統データ!$A$3:$DE$187,$E50+19,FALSE)</f>
        <v>82120</v>
      </c>
      <c r="T50" s="150">
        <f>VLOOKUP($A50&amp;T$84,決統データ!$A$3:$DE$187,$E50+19,FALSE)</f>
        <v>616575</v>
      </c>
      <c r="U50" s="150">
        <f>VLOOKUP($A50&amp;U$84,決統データ!$A$3:$DE$187,$E50+19,FALSE)</f>
        <v>156677</v>
      </c>
      <c r="V50" s="150">
        <f>VLOOKUP($A50&amp;V$84,決統データ!$A$3:$DE$187,$E50+19,FALSE)</f>
        <v>86839</v>
      </c>
      <c r="W50" s="150">
        <f>VLOOKUP($A50&amp;W$84,決統データ!$A$3:$DE$187,$E50+19,FALSE)</f>
        <v>1518848</v>
      </c>
      <c r="X50" s="150">
        <f>VLOOKUP($A50&amp;X$84,決統データ!$A$3:$DE$187,$E50+19,FALSE)</f>
        <v>0</v>
      </c>
      <c r="Y50" s="150">
        <f>VLOOKUP($A50&amp;Y$84,決統データ!$A$3:$DE$187,$E50+19,FALSE)</f>
        <v>965276</v>
      </c>
      <c r="Z50" s="148">
        <f t="shared" si="6"/>
        <v>6023247</v>
      </c>
    </row>
    <row r="51" spans="1:26" x14ac:dyDescent="0.2">
      <c r="A51" s="17" t="str">
        <f t="shared" si="5"/>
        <v>1401902</v>
      </c>
      <c r="B51" s="18" t="s">
        <v>666</v>
      </c>
      <c r="C51" s="19">
        <v>19</v>
      </c>
      <c r="D51" s="18" t="s">
        <v>418</v>
      </c>
      <c r="E51" s="15">
        <v>10</v>
      </c>
      <c r="F51" s="513"/>
      <c r="G51" s="477"/>
      <c r="H51" s="477"/>
      <c r="I51" s="100" t="s">
        <v>618</v>
      </c>
      <c r="J51" s="103" t="s">
        <v>483</v>
      </c>
      <c r="K51" s="150">
        <f>VLOOKUP($A51&amp;K$84,決統データ!$A$3:$DE$187,$E51+19,FALSE)</f>
        <v>0</v>
      </c>
      <c r="L51" s="150">
        <f>VLOOKUP($A51&amp;L$84,決統データ!$A$3:$DE$187,$E51+19,FALSE)</f>
        <v>0</v>
      </c>
      <c r="M51" s="150">
        <f>VLOOKUP($A51&amp;M$84,決統データ!$A$3:$DE$187,$E51+19,FALSE)</f>
        <v>0</v>
      </c>
      <c r="N51" s="150">
        <f>VLOOKUP($A51&amp;N$84,決統データ!$A$3:$DE$187,$E51+19,FALSE)</f>
        <v>0</v>
      </c>
      <c r="O51" s="150">
        <f>VLOOKUP($A51&amp;O$84,決統データ!$A$3:$DE$187,$E51+19,FALSE)</f>
        <v>0</v>
      </c>
      <c r="P51" s="150">
        <f>VLOOKUP($A51&amp;P$84,決統データ!$A$3:$DE$187,$E51+19,FALSE)</f>
        <v>0</v>
      </c>
      <c r="Q51" s="150">
        <f>VLOOKUP($A51&amp;Q$84,決統データ!$A$3:$DE$187,$E51+19,FALSE)</f>
        <v>16901</v>
      </c>
      <c r="R51" s="150">
        <f>VLOOKUP($A51&amp;R$84,決統データ!$A$3:$DE$187,$E51+19,FALSE)</f>
        <v>0</v>
      </c>
      <c r="S51" s="150">
        <f>VLOOKUP($A51&amp;S$84,決統データ!$A$3:$DE$187,$E51+19,FALSE)</f>
        <v>0</v>
      </c>
      <c r="T51" s="150">
        <f>VLOOKUP($A51&amp;T$84,決統データ!$A$3:$DE$187,$E51+19,FALSE)</f>
        <v>0</v>
      </c>
      <c r="U51" s="150">
        <f>VLOOKUP($A51&amp;U$84,決統データ!$A$3:$DE$187,$E51+19,FALSE)</f>
        <v>0</v>
      </c>
      <c r="V51" s="150">
        <f>VLOOKUP($A51&amp;V$84,決統データ!$A$3:$DE$187,$E51+19,FALSE)</f>
        <v>0</v>
      </c>
      <c r="W51" s="150">
        <f>VLOOKUP($A51&amp;W$84,決統データ!$A$3:$DE$187,$E51+19,FALSE)</f>
        <v>0</v>
      </c>
      <c r="X51" s="150">
        <f>VLOOKUP($A51&amp;X$84,決統データ!$A$3:$DE$187,$E51+19,FALSE)</f>
        <v>0</v>
      </c>
      <c r="Y51" s="150">
        <f>VLOOKUP($A51&amp;Y$84,決統データ!$A$3:$DE$187,$E51+19,FALSE)</f>
        <v>0</v>
      </c>
      <c r="Z51" s="148">
        <f t="shared" si="6"/>
        <v>16901</v>
      </c>
    </row>
    <row r="52" spans="1:26" x14ac:dyDescent="0.2">
      <c r="A52" s="17" t="str">
        <f t="shared" si="5"/>
        <v>1401902</v>
      </c>
      <c r="B52" s="18" t="s">
        <v>666</v>
      </c>
      <c r="C52" s="19">
        <v>19</v>
      </c>
      <c r="D52" s="18" t="s">
        <v>418</v>
      </c>
      <c r="E52" s="15">
        <v>11</v>
      </c>
      <c r="F52" s="513"/>
      <c r="G52" s="477"/>
      <c r="H52" s="477"/>
      <c r="I52" s="100" t="s">
        <v>616</v>
      </c>
      <c r="J52" s="103" t="s">
        <v>615</v>
      </c>
      <c r="K52" s="150">
        <f>VLOOKUP($A52&amp;K$84,決統データ!$A$3:$DE$187,$E52+19,FALSE)</f>
        <v>0</v>
      </c>
      <c r="L52" s="150">
        <f>VLOOKUP($A52&amp;L$84,決統データ!$A$3:$DE$187,$E52+19,FALSE)</f>
        <v>0</v>
      </c>
      <c r="M52" s="150">
        <f>VLOOKUP($A52&amp;M$84,決統データ!$A$3:$DE$187,$E52+19,FALSE)</f>
        <v>0</v>
      </c>
      <c r="N52" s="150">
        <f>VLOOKUP($A52&amp;N$84,決統データ!$A$3:$DE$187,$E52+19,FALSE)</f>
        <v>0</v>
      </c>
      <c r="O52" s="150">
        <f>VLOOKUP($A52&amp;O$84,決統データ!$A$3:$DE$187,$E52+19,FALSE)</f>
        <v>0</v>
      </c>
      <c r="P52" s="150">
        <f>VLOOKUP($A52&amp;P$84,決統データ!$A$3:$DE$187,$E52+19,FALSE)</f>
        <v>85233</v>
      </c>
      <c r="Q52" s="150">
        <f>VLOOKUP($A52&amp;Q$84,決統データ!$A$3:$DE$187,$E52+19,FALSE)</f>
        <v>29700</v>
      </c>
      <c r="R52" s="150">
        <f>VLOOKUP($A52&amp;R$84,決統データ!$A$3:$DE$187,$E52+19,FALSE)</f>
        <v>22034</v>
      </c>
      <c r="S52" s="150">
        <f>VLOOKUP($A52&amp;S$84,決統データ!$A$3:$DE$187,$E52+19,FALSE)</f>
        <v>255912</v>
      </c>
      <c r="T52" s="150">
        <f>VLOOKUP($A52&amp;T$84,決統データ!$A$3:$DE$187,$E52+19,FALSE)</f>
        <v>-26599</v>
      </c>
      <c r="U52" s="150">
        <f>VLOOKUP($A52&amp;U$84,決統データ!$A$3:$DE$187,$E52+19,FALSE)</f>
        <v>37482</v>
      </c>
      <c r="V52" s="150">
        <f>VLOOKUP($A52&amp;V$84,決統データ!$A$3:$DE$187,$E52+19,FALSE)</f>
        <v>31317</v>
      </c>
      <c r="W52" s="150">
        <f>VLOOKUP($A52&amp;W$84,決統データ!$A$3:$DE$187,$E52+19,FALSE)</f>
        <v>0</v>
      </c>
      <c r="X52" s="150">
        <f>VLOOKUP($A52&amp;X$84,決統データ!$A$3:$DE$187,$E52+19,FALSE)</f>
        <v>0</v>
      </c>
      <c r="Y52" s="150">
        <f>VLOOKUP($A52&amp;Y$84,決統データ!$A$3:$DE$187,$E52+19,FALSE)</f>
        <v>6777</v>
      </c>
      <c r="Z52" s="148">
        <f t="shared" si="6"/>
        <v>441856</v>
      </c>
    </row>
    <row r="53" spans="1:26" ht="21" customHeight="1" x14ac:dyDescent="0.2">
      <c r="A53" s="17" t="str">
        <f t="shared" si="5"/>
        <v>1401902</v>
      </c>
      <c r="B53" s="18" t="s">
        <v>666</v>
      </c>
      <c r="C53" s="19">
        <v>19</v>
      </c>
      <c r="D53" s="18" t="s">
        <v>418</v>
      </c>
      <c r="E53" s="15">
        <v>12</v>
      </c>
      <c r="F53" s="513"/>
      <c r="G53" s="478" t="s">
        <v>614</v>
      </c>
      <c r="H53" s="477"/>
      <c r="I53" s="100" t="s">
        <v>613</v>
      </c>
      <c r="J53" s="103" t="s">
        <v>612</v>
      </c>
      <c r="K53" s="150">
        <f>VLOOKUP($A53&amp;K$84,決統データ!$A$3:$DE$187,$E53+19,FALSE)</f>
        <v>120</v>
      </c>
      <c r="L53" s="150">
        <f>VLOOKUP($A53&amp;L$84,決統データ!$A$3:$DE$187,$E53+19,FALSE)</f>
        <v>110</v>
      </c>
      <c r="M53" s="150">
        <f>VLOOKUP($A53&amp;M$84,決統データ!$A$3:$DE$187,$E53+19,FALSE)</f>
        <v>50</v>
      </c>
      <c r="N53" s="150">
        <f>VLOOKUP($A53&amp;N$84,決統データ!$A$3:$DE$187,$E53+19,FALSE)</f>
        <v>200</v>
      </c>
      <c r="O53" s="150">
        <f>VLOOKUP($A53&amp;O$84,決統データ!$A$3:$DE$187,$E53+19,FALSE)</f>
        <v>120</v>
      </c>
      <c r="P53" s="150">
        <f>VLOOKUP($A53&amp;P$84,決統データ!$A$3:$DE$187,$E53+19,FALSE)</f>
        <v>50</v>
      </c>
      <c r="Q53" s="150">
        <f>VLOOKUP($A53&amp;Q$84,決統データ!$A$3:$DE$187,$E53+19,FALSE)</f>
        <v>50</v>
      </c>
      <c r="R53" s="150">
        <f>VLOOKUP($A53&amp;R$84,決統データ!$A$3:$DE$187,$E53+19,FALSE)</f>
        <v>30</v>
      </c>
      <c r="S53" s="150">
        <f>VLOOKUP($A53&amp;S$84,決統データ!$A$3:$DE$187,$E53+19,FALSE)</f>
        <v>66</v>
      </c>
      <c r="T53" s="150">
        <f>VLOOKUP($A53&amp;T$84,決統データ!$A$3:$DE$187,$E53+19,FALSE)</f>
        <v>274</v>
      </c>
      <c r="U53" s="150">
        <f>VLOOKUP($A53&amp;U$84,決統データ!$A$3:$DE$187,$E53+19,FALSE)</f>
        <v>0</v>
      </c>
      <c r="V53" s="150">
        <f>VLOOKUP($A53&amp;V$84,決統データ!$A$3:$DE$187,$E53+19,FALSE)</f>
        <v>0</v>
      </c>
      <c r="W53" s="150">
        <f>VLOOKUP($A53&amp;W$84,決統データ!$A$3:$DE$187,$E53+19,FALSE)</f>
        <v>1118</v>
      </c>
      <c r="X53" s="150">
        <f>VLOOKUP($A53&amp;X$84,決統データ!$A$3:$DE$187,$E53+19,FALSE)</f>
        <v>76</v>
      </c>
      <c r="Y53" s="150">
        <f>VLOOKUP($A53&amp;Y$84,決統データ!$A$3:$DE$187,$E53+19,FALSE)</f>
        <v>64</v>
      </c>
      <c r="Z53" s="148">
        <f t="shared" si="6"/>
        <v>2328</v>
      </c>
    </row>
    <row r="54" spans="1:26" ht="24" customHeight="1" x14ac:dyDescent="0.2">
      <c r="A54" s="17" t="str">
        <f t="shared" si="5"/>
        <v>1401902</v>
      </c>
      <c r="B54" s="18" t="s">
        <v>666</v>
      </c>
      <c r="C54" s="19">
        <v>19</v>
      </c>
      <c r="D54" s="18" t="s">
        <v>418</v>
      </c>
      <c r="E54" s="15">
        <v>13</v>
      </c>
      <c r="F54" s="513"/>
      <c r="G54" s="477"/>
      <c r="H54" s="477"/>
      <c r="I54" s="100" t="s">
        <v>611</v>
      </c>
      <c r="J54" s="104" t="s">
        <v>624</v>
      </c>
      <c r="K54" s="150">
        <f>VLOOKUP($A54&amp;K$84,決統データ!$A$3:$DE$187,$E54+19,FALSE)</f>
        <v>0</v>
      </c>
      <c r="L54" s="150">
        <f>VLOOKUP($A54&amp;L$84,決統データ!$A$3:$DE$187,$E54+19,FALSE)</f>
        <v>1240</v>
      </c>
      <c r="M54" s="150">
        <f>VLOOKUP($A54&amp;M$84,決統データ!$A$3:$DE$187,$E54+19,FALSE)</f>
        <v>0</v>
      </c>
      <c r="N54" s="150">
        <f>VLOOKUP($A54&amp;N$84,決統データ!$A$3:$DE$187,$E54+19,FALSE)</f>
        <v>2263</v>
      </c>
      <c r="O54" s="150">
        <f>VLOOKUP($A54&amp;O$84,決統データ!$A$3:$DE$187,$E54+19,FALSE)</f>
        <v>521</v>
      </c>
      <c r="P54" s="150">
        <f>VLOOKUP($A54&amp;P$84,決統データ!$A$3:$DE$187,$E54+19,FALSE)</f>
        <v>3649</v>
      </c>
      <c r="Q54" s="150">
        <f>VLOOKUP($A54&amp;Q$84,決統データ!$A$3:$DE$187,$E54+19,FALSE)</f>
        <v>1384</v>
      </c>
      <c r="R54" s="150">
        <f>VLOOKUP($A54&amp;R$84,決統データ!$A$3:$DE$187,$E54+19,FALSE)</f>
        <v>359</v>
      </c>
      <c r="S54" s="150">
        <f>VLOOKUP($A54&amp;S$84,決統データ!$A$3:$DE$187,$E54+19,FALSE)</f>
        <v>837</v>
      </c>
      <c r="T54" s="150">
        <f>VLOOKUP($A54&amp;T$84,決統データ!$A$3:$DE$187,$E54+19,FALSE)</f>
        <v>2216</v>
      </c>
      <c r="U54" s="150">
        <f>VLOOKUP($A54&amp;U$84,決統データ!$A$3:$DE$187,$E54+19,FALSE)</f>
        <v>0</v>
      </c>
      <c r="V54" s="150">
        <f>VLOOKUP($A54&amp;V$84,決統データ!$A$3:$DE$187,$E54+19,FALSE)</f>
        <v>0</v>
      </c>
      <c r="W54" s="150">
        <f>VLOOKUP($A54&amp;W$84,決統データ!$A$3:$DE$187,$E54+19,FALSE)</f>
        <v>7311</v>
      </c>
      <c r="X54" s="150">
        <f>VLOOKUP($A54&amp;X$84,決統データ!$A$3:$DE$187,$E54+19,FALSE)</f>
        <v>262</v>
      </c>
      <c r="Y54" s="150">
        <f>VLOOKUP($A54&amp;Y$84,決統データ!$A$3:$DE$187,$E54+19,FALSE)</f>
        <v>1617</v>
      </c>
      <c r="Z54" s="148">
        <f t="shared" si="6"/>
        <v>21659</v>
      </c>
    </row>
    <row r="55" spans="1:26" x14ac:dyDescent="0.2">
      <c r="A55" s="17" t="str">
        <f t="shared" si="5"/>
        <v>1401902</v>
      </c>
      <c r="B55" s="18" t="s">
        <v>666</v>
      </c>
      <c r="C55" s="19">
        <v>19</v>
      </c>
      <c r="D55" s="18" t="s">
        <v>418</v>
      </c>
      <c r="E55" s="15">
        <v>15</v>
      </c>
      <c r="F55" s="512" t="s">
        <v>623</v>
      </c>
      <c r="G55" s="478" t="s">
        <v>622</v>
      </c>
      <c r="H55" s="477"/>
      <c r="I55" s="100" t="s">
        <v>620</v>
      </c>
      <c r="J55" s="103"/>
      <c r="K55" s="150">
        <f>VLOOKUP($A55&amp;K$84,決統データ!$A$3:$DE$187,$E55+19,FALSE)</f>
        <v>16078</v>
      </c>
      <c r="L55" s="150">
        <f>VLOOKUP($A55&amp;L$84,決統データ!$A$3:$DE$187,$E55+19,FALSE)</f>
        <v>14780</v>
      </c>
      <c r="M55" s="150">
        <f>VLOOKUP($A55&amp;M$84,決統データ!$A$3:$DE$187,$E55+19,FALSE)</f>
        <v>6467</v>
      </c>
      <c r="N55" s="150">
        <f>VLOOKUP($A55&amp;N$84,決統データ!$A$3:$DE$187,$E55+19,FALSE)</f>
        <v>6905</v>
      </c>
      <c r="O55" s="150">
        <f>VLOOKUP($A55&amp;O$84,決統データ!$A$3:$DE$187,$E55+19,FALSE)</f>
        <v>2775</v>
      </c>
      <c r="P55" s="150">
        <f>VLOOKUP($A55&amp;P$84,決統データ!$A$3:$DE$187,$E55+19,FALSE)</f>
        <v>3507</v>
      </c>
      <c r="Q55" s="150">
        <f>VLOOKUP($A55&amp;Q$84,決統データ!$A$3:$DE$187,$E55+19,FALSE)</f>
        <v>6068</v>
      </c>
      <c r="R55" s="150">
        <f>VLOOKUP($A55&amp;R$84,決統データ!$A$3:$DE$187,$E55+19,FALSE)</f>
        <v>4748</v>
      </c>
      <c r="S55" s="150">
        <f>VLOOKUP($A55&amp;S$84,決統データ!$A$3:$DE$187,$E55+19,FALSE)</f>
        <v>7894</v>
      </c>
      <c r="T55" s="150">
        <f>VLOOKUP($A55&amp;T$84,決統データ!$A$3:$DE$187,$E55+19,FALSE)</f>
        <v>13622</v>
      </c>
      <c r="U55" s="150">
        <f>VLOOKUP($A55&amp;U$84,決統データ!$A$3:$DE$187,$E55+19,FALSE)</f>
        <v>9380</v>
      </c>
      <c r="V55" s="150">
        <f>VLOOKUP($A55&amp;V$84,決統データ!$A$3:$DE$187,$E55+19,FALSE)</f>
        <v>4004</v>
      </c>
      <c r="W55" s="150">
        <f>VLOOKUP($A55&amp;W$84,決統データ!$A$3:$DE$187,$E55+19,FALSE)</f>
        <v>63891</v>
      </c>
      <c r="X55" s="150">
        <f>VLOOKUP($A55&amp;X$84,決統データ!$A$3:$DE$187,$E55+19,FALSE)</f>
        <v>0</v>
      </c>
      <c r="Y55" s="150">
        <f>VLOOKUP($A55&amp;Y$84,決統データ!$A$3:$DE$187,$E55+19,FALSE)</f>
        <v>10609</v>
      </c>
      <c r="Z55" s="148">
        <f t="shared" si="6"/>
        <v>170728</v>
      </c>
    </row>
    <row r="56" spans="1:26" ht="14.25" customHeight="1" x14ac:dyDescent="0.2">
      <c r="A56" s="17" t="str">
        <f t="shared" si="5"/>
        <v>1401902</v>
      </c>
      <c r="B56" s="18" t="s">
        <v>666</v>
      </c>
      <c r="C56" s="19">
        <v>19</v>
      </c>
      <c r="D56" s="18" t="s">
        <v>418</v>
      </c>
      <c r="E56" s="15">
        <v>16</v>
      </c>
      <c r="F56" s="513"/>
      <c r="G56" s="477"/>
      <c r="H56" s="477"/>
      <c r="I56" s="100" t="s">
        <v>618</v>
      </c>
      <c r="J56" s="103" t="s">
        <v>550</v>
      </c>
      <c r="K56" s="150">
        <f>VLOOKUP($A56&amp;K$84,決統データ!$A$3:$DE$187,$E56+19,FALSE)</f>
        <v>0</v>
      </c>
      <c r="L56" s="150">
        <f>VLOOKUP($A56&amp;L$84,決統データ!$A$3:$DE$187,$E56+19,FALSE)</f>
        <v>0</v>
      </c>
      <c r="M56" s="150">
        <f>VLOOKUP($A56&amp;M$84,決統データ!$A$3:$DE$187,$E56+19,FALSE)</f>
        <v>0</v>
      </c>
      <c r="N56" s="150">
        <f>VLOOKUP($A56&amp;N$84,決統データ!$A$3:$DE$187,$E56+19,FALSE)</f>
        <v>0</v>
      </c>
      <c r="O56" s="150">
        <f>VLOOKUP($A56&amp;O$84,決統データ!$A$3:$DE$187,$E56+19,FALSE)</f>
        <v>2775</v>
      </c>
      <c r="P56" s="150">
        <f>VLOOKUP($A56&amp;P$84,決統データ!$A$3:$DE$187,$E56+19,FALSE)</f>
        <v>0</v>
      </c>
      <c r="Q56" s="150">
        <f>VLOOKUP($A56&amp;Q$84,決統データ!$A$3:$DE$187,$E56+19,FALSE)</f>
        <v>0</v>
      </c>
      <c r="R56" s="150">
        <f>VLOOKUP($A56&amp;R$84,決統データ!$A$3:$DE$187,$E56+19,FALSE)</f>
        <v>0</v>
      </c>
      <c r="S56" s="150">
        <f>VLOOKUP($A56&amp;S$84,決統データ!$A$3:$DE$187,$E56+19,FALSE)</f>
        <v>0</v>
      </c>
      <c r="T56" s="150">
        <f>VLOOKUP($A56&amp;T$84,決統データ!$A$3:$DE$187,$E56+19,FALSE)</f>
        <v>0</v>
      </c>
      <c r="U56" s="150">
        <f>VLOOKUP($A56&amp;U$84,決統データ!$A$3:$DE$187,$E56+19,FALSE)</f>
        <v>0</v>
      </c>
      <c r="V56" s="150">
        <f>VLOOKUP($A56&amp;V$84,決統データ!$A$3:$DE$187,$E56+19,FALSE)</f>
        <v>0</v>
      </c>
      <c r="W56" s="150">
        <f>VLOOKUP($A56&amp;W$84,決統データ!$A$3:$DE$187,$E56+19,FALSE)</f>
        <v>286</v>
      </c>
      <c r="X56" s="150">
        <f>VLOOKUP($A56&amp;X$84,決統データ!$A$3:$DE$187,$E56+19,FALSE)</f>
        <v>0</v>
      </c>
      <c r="Y56" s="150">
        <f>VLOOKUP($A56&amp;Y$84,決統データ!$A$3:$DE$187,$E56+19,FALSE)</f>
        <v>0</v>
      </c>
      <c r="Z56" s="148">
        <f t="shared" si="6"/>
        <v>3061</v>
      </c>
    </row>
    <row r="57" spans="1:26" x14ac:dyDescent="0.2">
      <c r="A57" s="17" t="str">
        <f t="shared" si="5"/>
        <v>1401902</v>
      </c>
      <c r="B57" s="18" t="s">
        <v>666</v>
      </c>
      <c r="C57" s="19">
        <v>19</v>
      </c>
      <c r="D57" s="18" t="s">
        <v>418</v>
      </c>
      <c r="E57" s="15">
        <v>17</v>
      </c>
      <c r="F57" s="513"/>
      <c r="G57" s="477"/>
      <c r="H57" s="477"/>
      <c r="I57" s="100" t="s">
        <v>619</v>
      </c>
      <c r="J57" s="103"/>
      <c r="K57" s="150">
        <f>VLOOKUP($A57&amp;K$84,決統データ!$A$3:$DE$187,$E57+19,FALSE)</f>
        <v>4877</v>
      </c>
      <c r="L57" s="150">
        <f>VLOOKUP($A57&amp;L$84,決統データ!$A$3:$DE$187,$E57+19,FALSE)</f>
        <v>12761</v>
      </c>
      <c r="M57" s="150">
        <f>VLOOKUP($A57&amp;M$84,決統データ!$A$3:$DE$187,$E57+19,FALSE)</f>
        <v>2930</v>
      </c>
      <c r="N57" s="150">
        <f>VLOOKUP($A57&amp;N$84,決統データ!$A$3:$DE$187,$E57+19,FALSE)</f>
        <v>3460</v>
      </c>
      <c r="O57" s="150">
        <f>VLOOKUP($A57&amp;O$84,決統データ!$A$3:$DE$187,$E57+19,FALSE)</f>
        <v>2775</v>
      </c>
      <c r="P57" s="150">
        <f>VLOOKUP($A57&amp;P$84,決統データ!$A$3:$DE$187,$E57+19,FALSE)</f>
        <v>756</v>
      </c>
      <c r="Q57" s="150">
        <f>VLOOKUP($A57&amp;Q$84,決統データ!$A$3:$DE$187,$E57+19,FALSE)</f>
        <v>9665</v>
      </c>
      <c r="R57" s="150">
        <f>VLOOKUP($A57&amp;R$84,決統データ!$A$3:$DE$187,$E57+19,FALSE)</f>
        <v>2624</v>
      </c>
      <c r="S57" s="150">
        <f>VLOOKUP($A57&amp;S$84,決統データ!$A$3:$DE$187,$E57+19,FALSE)</f>
        <v>2822</v>
      </c>
      <c r="T57" s="150">
        <f>VLOOKUP($A57&amp;T$84,決統データ!$A$3:$DE$187,$E57+19,FALSE)</f>
        <v>18694</v>
      </c>
      <c r="U57" s="150">
        <f>VLOOKUP($A57&amp;U$84,決統データ!$A$3:$DE$187,$E57+19,FALSE)</f>
        <v>9380</v>
      </c>
      <c r="V57" s="150">
        <f>VLOOKUP($A57&amp;V$84,決統データ!$A$3:$DE$187,$E57+19,FALSE)</f>
        <v>4004</v>
      </c>
      <c r="W57" s="150">
        <f>VLOOKUP($A57&amp;W$84,決統データ!$A$3:$DE$187,$E57+19,FALSE)</f>
        <v>54675</v>
      </c>
      <c r="X57" s="150">
        <f>VLOOKUP($A57&amp;X$84,決統データ!$A$3:$DE$187,$E57+19,FALSE)</f>
        <v>0</v>
      </c>
      <c r="Y57" s="150">
        <f>VLOOKUP($A57&amp;Y$84,決統データ!$A$3:$DE$187,$E57+19,FALSE)</f>
        <v>4404</v>
      </c>
      <c r="Z57" s="148">
        <f t="shared" si="6"/>
        <v>133827</v>
      </c>
    </row>
    <row r="58" spans="1:26" x14ac:dyDescent="0.2">
      <c r="A58" s="17" t="str">
        <f t="shared" si="5"/>
        <v>1401902</v>
      </c>
      <c r="B58" s="18" t="s">
        <v>666</v>
      </c>
      <c r="C58" s="19">
        <v>19</v>
      </c>
      <c r="D58" s="18" t="s">
        <v>418</v>
      </c>
      <c r="E58" s="15">
        <v>18</v>
      </c>
      <c r="F58" s="513"/>
      <c r="G58" s="477"/>
      <c r="H58" s="477"/>
      <c r="I58" s="100" t="s">
        <v>618</v>
      </c>
      <c r="J58" s="103" t="s">
        <v>483</v>
      </c>
      <c r="K58" s="150">
        <f>VLOOKUP($A58&amp;K$84,決統データ!$A$3:$DE$187,$E58+19,FALSE)</f>
        <v>0</v>
      </c>
      <c r="L58" s="150">
        <f>VLOOKUP($A58&amp;L$84,決統データ!$A$3:$DE$187,$E58+19,FALSE)</f>
        <v>0</v>
      </c>
      <c r="M58" s="150">
        <f>VLOOKUP($A58&amp;M$84,決統データ!$A$3:$DE$187,$E58+19,FALSE)</f>
        <v>0</v>
      </c>
      <c r="N58" s="150">
        <f>VLOOKUP($A58&amp;N$84,決統データ!$A$3:$DE$187,$E58+19,FALSE)</f>
        <v>0</v>
      </c>
      <c r="O58" s="150">
        <f>VLOOKUP($A58&amp;O$84,決統データ!$A$3:$DE$187,$E58+19,FALSE)</f>
        <v>0</v>
      </c>
      <c r="P58" s="150">
        <f>VLOOKUP($A58&amp;P$84,決統データ!$A$3:$DE$187,$E58+19,FALSE)</f>
        <v>0</v>
      </c>
      <c r="Q58" s="150">
        <f>VLOOKUP($A58&amp;Q$84,決統データ!$A$3:$DE$187,$E58+19,FALSE)</f>
        <v>1876</v>
      </c>
      <c r="R58" s="150">
        <f>VLOOKUP($A58&amp;R$84,決統データ!$A$3:$DE$187,$E58+19,FALSE)</f>
        <v>0</v>
      </c>
      <c r="S58" s="150">
        <f>VLOOKUP($A58&amp;S$84,決統データ!$A$3:$DE$187,$E58+19,FALSE)</f>
        <v>0</v>
      </c>
      <c r="T58" s="150">
        <f>VLOOKUP($A58&amp;T$84,決統データ!$A$3:$DE$187,$E58+19,FALSE)</f>
        <v>0</v>
      </c>
      <c r="U58" s="150">
        <f>VLOOKUP($A58&amp;U$84,決統データ!$A$3:$DE$187,$E58+19,FALSE)</f>
        <v>0</v>
      </c>
      <c r="V58" s="150">
        <f>VLOOKUP($A58&amp;V$84,決統データ!$A$3:$DE$187,$E58+19,FALSE)</f>
        <v>0</v>
      </c>
      <c r="W58" s="150">
        <f>VLOOKUP($A58&amp;W$84,決統データ!$A$3:$DE$187,$E58+19,FALSE)</f>
        <v>0</v>
      </c>
      <c r="X58" s="150">
        <f>VLOOKUP($A58&amp;X$84,決統データ!$A$3:$DE$187,$E58+19,FALSE)</f>
        <v>0</v>
      </c>
      <c r="Y58" s="150">
        <f>VLOOKUP($A58&amp;Y$84,決統データ!$A$3:$DE$187,$E58+19,FALSE)</f>
        <v>0</v>
      </c>
      <c r="Z58" s="148">
        <f t="shared" si="6"/>
        <v>1876</v>
      </c>
    </row>
    <row r="59" spans="1:26" x14ac:dyDescent="0.2">
      <c r="A59" s="17" t="str">
        <f t="shared" si="5"/>
        <v>1401902</v>
      </c>
      <c r="B59" s="18" t="s">
        <v>666</v>
      </c>
      <c r="C59" s="19">
        <v>19</v>
      </c>
      <c r="D59" s="18" t="s">
        <v>418</v>
      </c>
      <c r="E59" s="15">
        <v>19</v>
      </c>
      <c r="F59" s="513"/>
      <c r="G59" s="477"/>
      <c r="H59" s="477"/>
      <c r="I59" s="100" t="s">
        <v>616</v>
      </c>
      <c r="J59" s="103" t="s">
        <v>615</v>
      </c>
      <c r="K59" s="150">
        <f>VLOOKUP($A59&amp;K$84,決統データ!$A$3:$DE$187,$E59+19,FALSE)</f>
        <v>11201</v>
      </c>
      <c r="L59" s="150">
        <f>VLOOKUP($A59&amp;L$84,決統データ!$A$3:$DE$187,$E59+19,FALSE)</f>
        <v>2019</v>
      </c>
      <c r="M59" s="150">
        <f>VLOOKUP($A59&amp;M$84,決統データ!$A$3:$DE$187,$E59+19,FALSE)</f>
        <v>3537</v>
      </c>
      <c r="N59" s="150">
        <f>VLOOKUP($A59&amp;N$84,決統データ!$A$3:$DE$187,$E59+19,FALSE)</f>
        <v>3445</v>
      </c>
      <c r="O59" s="150">
        <f>VLOOKUP($A59&amp;O$84,決統データ!$A$3:$DE$187,$E59+19,FALSE)</f>
        <v>0</v>
      </c>
      <c r="P59" s="150">
        <f>VLOOKUP($A59&amp;P$84,決統データ!$A$3:$DE$187,$E59+19,FALSE)</f>
        <v>2751</v>
      </c>
      <c r="Q59" s="150">
        <f>VLOOKUP($A59&amp;Q$84,決統データ!$A$3:$DE$187,$E59+19,FALSE)</f>
        <v>-3597</v>
      </c>
      <c r="R59" s="150">
        <f>VLOOKUP($A59&amp;R$84,決統データ!$A$3:$DE$187,$E59+19,FALSE)</f>
        <v>2124</v>
      </c>
      <c r="S59" s="150">
        <f>VLOOKUP($A59&amp;S$84,決統データ!$A$3:$DE$187,$E59+19,FALSE)</f>
        <v>5072</v>
      </c>
      <c r="T59" s="150">
        <f>VLOOKUP($A59&amp;T$84,決統データ!$A$3:$DE$187,$E59+19,FALSE)</f>
        <v>-5072</v>
      </c>
      <c r="U59" s="150">
        <f>VLOOKUP($A59&amp;U$84,決統データ!$A$3:$DE$187,$E59+19,FALSE)</f>
        <v>0</v>
      </c>
      <c r="V59" s="150">
        <f>VLOOKUP($A59&amp;V$84,決統データ!$A$3:$DE$187,$E59+19,FALSE)</f>
        <v>0</v>
      </c>
      <c r="W59" s="150">
        <f>VLOOKUP($A59&amp;W$84,決統データ!$A$3:$DE$187,$E59+19,FALSE)</f>
        <v>9216</v>
      </c>
      <c r="X59" s="150">
        <f>VLOOKUP($A59&amp;X$84,決統データ!$A$3:$DE$187,$E59+19,FALSE)</f>
        <v>0</v>
      </c>
      <c r="Y59" s="150">
        <f>VLOOKUP($A59&amp;Y$84,決統データ!$A$3:$DE$187,$E59+19,FALSE)</f>
        <v>6205</v>
      </c>
      <c r="Z59" s="148">
        <f t="shared" si="6"/>
        <v>36901</v>
      </c>
    </row>
    <row r="60" spans="1:26" x14ac:dyDescent="0.2">
      <c r="A60" s="17" t="str">
        <f t="shared" si="5"/>
        <v>1401902</v>
      </c>
      <c r="B60" s="18" t="s">
        <v>666</v>
      </c>
      <c r="C60" s="19">
        <v>19</v>
      </c>
      <c r="D60" s="18" t="s">
        <v>418</v>
      </c>
      <c r="E60" s="15">
        <v>20</v>
      </c>
      <c r="F60" s="513"/>
      <c r="G60" s="478" t="s">
        <v>621</v>
      </c>
      <c r="H60" s="477"/>
      <c r="I60" s="100" t="s">
        <v>620</v>
      </c>
      <c r="J60" s="103"/>
      <c r="K60" s="150">
        <f>VLOOKUP($A60&amp;K$84,決統データ!$A$3:$DE$187,$E60+19,FALSE)</f>
        <v>535737</v>
      </c>
      <c r="L60" s="150">
        <f>VLOOKUP($A60&amp;L$84,決統データ!$A$3:$DE$187,$E60+19,FALSE)</f>
        <v>433492</v>
      </c>
      <c r="M60" s="150">
        <f>VLOOKUP($A60&amp;M$84,決統データ!$A$3:$DE$187,$E60+19,FALSE)</f>
        <v>192683</v>
      </c>
      <c r="N60" s="150">
        <f>VLOOKUP($A60&amp;N$84,決統データ!$A$3:$DE$187,$E60+19,FALSE)</f>
        <v>175175</v>
      </c>
      <c r="O60" s="150">
        <f>VLOOKUP($A60&amp;O$84,決統データ!$A$3:$DE$187,$E60+19,FALSE)</f>
        <v>779204</v>
      </c>
      <c r="P60" s="150">
        <f>VLOOKUP($A60&amp;P$84,決統データ!$A$3:$DE$187,$E60+19,FALSE)</f>
        <v>726587</v>
      </c>
      <c r="Q60" s="150">
        <f>VLOOKUP($A60&amp;Q$84,決統データ!$A$3:$DE$187,$E60+19,FALSE)</f>
        <v>602840</v>
      </c>
      <c r="R60" s="150">
        <f>VLOOKUP($A60&amp;R$84,決統データ!$A$3:$DE$187,$E60+19,FALSE)</f>
        <v>173645</v>
      </c>
      <c r="S60" s="150">
        <f>VLOOKUP($A60&amp;S$84,決統データ!$A$3:$DE$187,$E60+19,FALSE)</f>
        <v>334873</v>
      </c>
      <c r="T60" s="150">
        <f>VLOOKUP($A60&amp;T$84,決統データ!$A$3:$DE$187,$E60+19,FALSE)</f>
        <v>589968</v>
      </c>
      <c r="U60" s="150">
        <f>VLOOKUP($A60&amp;U$84,決統データ!$A$3:$DE$187,$E60+19,FALSE)</f>
        <v>187638</v>
      </c>
      <c r="V60" s="150">
        <f>VLOOKUP($A60&amp;V$84,決統データ!$A$3:$DE$187,$E60+19,FALSE)</f>
        <v>86867</v>
      </c>
      <c r="W60" s="150">
        <f>VLOOKUP($A60&amp;W$84,決統データ!$A$3:$DE$187,$E60+19,FALSE)</f>
        <v>1579222</v>
      </c>
      <c r="X60" s="150">
        <f>VLOOKUP($A60&amp;X$84,決統データ!$A$3:$DE$187,$E60+19,FALSE)</f>
        <v>0</v>
      </c>
      <c r="Y60" s="150">
        <f>VLOOKUP($A60&amp;Y$84,決統データ!$A$3:$DE$187,$E60+19,FALSE)</f>
        <v>850683</v>
      </c>
      <c r="Z60" s="148">
        <f t="shared" si="6"/>
        <v>7248614</v>
      </c>
    </row>
    <row r="61" spans="1:26" x14ac:dyDescent="0.2">
      <c r="A61" s="17" t="str">
        <f t="shared" si="5"/>
        <v>1401902</v>
      </c>
      <c r="B61" s="18" t="s">
        <v>666</v>
      </c>
      <c r="C61" s="19">
        <v>19</v>
      </c>
      <c r="D61" s="18" t="s">
        <v>418</v>
      </c>
      <c r="E61" s="15">
        <v>21</v>
      </c>
      <c r="F61" s="513"/>
      <c r="G61" s="477"/>
      <c r="H61" s="477"/>
      <c r="I61" s="100" t="s">
        <v>618</v>
      </c>
      <c r="J61" s="103" t="s">
        <v>550</v>
      </c>
      <c r="K61" s="150">
        <f>VLOOKUP($A61&amp;K$84,決統データ!$A$3:$DE$187,$E61+19,FALSE)</f>
        <v>3454</v>
      </c>
      <c r="L61" s="150">
        <f>VLOOKUP($A61&amp;L$84,決統データ!$A$3:$DE$187,$E61+19,FALSE)</f>
        <v>3454</v>
      </c>
      <c r="M61" s="150">
        <f>VLOOKUP($A61&amp;M$84,決統データ!$A$3:$DE$187,$E61+19,FALSE)</f>
        <v>3454</v>
      </c>
      <c r="N61" s="150">
        <f>VLOOKUP($A61&amp;N$84,決統データ!$A$3:$DE$187,$E61+19,FALSE)</f>
        <v>0</v>
      </c>
      <c r="O61" s="150">
        <f>VLOOKUP($A61&amp;O$84,決統データ!$A$3:$DE$187,$E61+19,FALSE)</f>
        <v>72956</v>
      </c>
      <c r="P61" s="150">
        <f>VLOOKUP($A61&amp;P$84,決統データ!$A$3:$DE$187,$E61+19,FALSE)</f>
        <v>0</v>
      </c>
      <c r="Q61" s="150">
        <f>VLOOKUP($A61&amp;Q$84,決統データ!$A$3:$DE$187,$E61+19,FALSE)</f>
        <v>17952</v>
      </c>
      <c r="R61" s="150">
        <f>VLOOKUP($A61&amp;R$84,決統データ!$A$3:$DE$187,$E61+19,FALSE)</f>
        <v>0</v>
      </c>
      <c r="S61" s="150">
        <f>VLOOKUP($A61&amp;S$84,決統データ!$A$3:$DE$187,$E61+19,FALSE)</f>
        <v>0</v>
      </c>
      <c r="T61" s="150">
        <f>VLOOKUP($A61&amp;T$84,決統データ!$A$3:$DE$187,$E61+19,FALSE)</f>
        <v>0</v>
      </c>
      <c r="U61" s="150">
        <f>VLOOKUP($A61&amp;U$84,決統データ!$A$3:$DE$187,$E61+19,FALSE)</f>
        <v>0</v>
      </c>
      <c r="V61" s="150">
        <f>VLOOKUP($A61&amp;V$84,決統データ!$A$3:$DE$187,$E61+19,FALSE)</f>
        <v>0</v>
      </c>
      <c r="W61" s="150">
        <f>VLOOKUP($A61&amp;W$84,決統データ!$A$3:$DE$187,$E61+19,FALSE)</f>
        <v>52328</v>
      </c>
      <c r="X61" s="150">
        <f>VLOOKUP($A61&amp;X$84,決統データ!$A$3:$DE$187,$E61+19,FALSE)</f>
        <v>0</v>
      </c>
      <c r="Y61" s="150">
        <f>VLOOKUP($A61&amp;Y$84,決統データ!$A$3:$DE$187,$E61+19,FALSE)</f>
        <v>0</v>
      </c>
      <c r="Z61" s="148">
        <f t="shared" si="6"/>
        <v>153598</v>
      </c>
    </row>
    <row r="62" spans="1:26" x14ac:dyDescent="0.2">
      <c r="A62" s="17" t="str">
        <f t="shared" si="5"/>
        <v>1401902</v>
      </c>
      <c r="B62" s="18" t="s">
        <v>666</v>
      </c>
      <c r="C62" s="19">
        <v>19</v>
      </c>
      <c r="D62" s="18" t="s">
        <v>418</v>
      </c>
      <c r="E62" s="15">
        <v>22</v>
      </c>
      <c r="F62" s="513"/>
      <c r="G62" s="477"/>
      <c r="H62" s="477"/>
      <c r="I62" s="100" t="s">
        <v>619</v>
      </c>
      <c r="J62" s="103"/>
      <c r="K62" s="150">
        <f>VLOOKUP($A62&amp;K$84,決統データ!$A$3:$DE$187,$E62+19,FALSE)</f>
        <v>306600</v>
      </c>
      <c r="L62" s="150">
        <f>VLOOKUP($A62&amp;L$84,決統データ!$A$3:$DE$187,$E62+19,FALSE)</f>
        <v>391774</v>
      </c>
      <c r="M62" s="150">
        <f>VLOOKUP($A62&amp;M$84,決統データ!$A$3:$DE$187,$E62+19,FALSE)</f>
        <v>302088</v>
      </c>
      <c r="N62" s="150">
        <f>VLOOKUP($A62&amp;N$84,決統データ!$A$3:$DE$187,$E62+19,FALSE)</f>
        <v>184865</v>
      </c>
      <c r="O62" s="150">
        <f>VLOOKUP($A62&amp;O$84,決統データ!$A$3:$DE$187,$E62+19,FALSE)</f>
        <v>779204</v>
      </c>
      <c r="P62" s="150">
        <f>VLOOKUP($A62&amp;P$84,決統データ!$A$3:$DE$187,$E62+19,FALSE)</f>
        <v>709255</v>
      </c>
      <c r="Q62" s="150">
        <f>VLOOKUP($A62&amp;Q$84,決統データ!$A$3:$DE$187,$E62+19,FALSE)</f>
        <v>398475</v>
      </c>
      <c r="R62" s="150">
        <f>VLOOKUP($A62&amp;R$84,決統データ!$A$3:$DE$187,$E62+19,FALSE)</f>
        <v>150400</v>
      </c>
      <c r="S62" s="150">
        <f>VLOOKUP($A62&amp;S$84,決統データ!$A$3:$DE$187,$E62+19,FALSE)</f>
        <v>83035</v>
      </c>
      <c r="T62" s="150">
        <f>VLOOKUP($A62&amp;T$84,決統データ!$A$3:$DE$187,$E62+19,FALSE)</f>
        <v>686653</v>
      </c>
      <c r="U62" s="150">
        <f>VLOOKUP($A62&amp;U$84,決統データ!$A$3:$DE$187,$E62+19,FALSE)</f>
        <v>145724</v>
      </c>
      <c r="V62" s="150">
        <f>VLOOKUP($A62&amp;V$84,決統データ!$A$3:$DE$187,$E62+19,FALSE)</f>
        <v>82742</v>
      </c>
      <c r="W62" s="150">
        <f>VLOOKUP($A62&amp;W$84,決統データ!$A$3:$DE$187,$E62+19,FALSE)</f>
        <v>1391881</v>
      </c>
      <c r="X62" s="150">
        <f>VLOOKUP($A62&amp;X$84,決統データ!$A$3:$DE$187,$E62+19,FALSE)</f>
        <v>0</v>
      </c>
      <c r="Y62" s="150">
        <f>VLOOKUP($A62&amp;Y$84,決統データ!$A$3:$DE$187,$E62+19,FALSE)</f>
        <v>886157</v>
      </c>
      <c r="Z62" s="148">
        <f t="shared" si="6"/>
        <v>6498853</v>
      </c>
    </row>
    <row r="63" spans="1:26" x14ac:dyDescent="0.2">
      <c r="A63" s="17" t="str">
        <f t="shared" si="5"/>
        <v>1401902</v>
      </c>
      <c r="B63" s="18" t="s">
        <v>666</v>
      </c>
      <c r="C63" s="19">
        <v>19</v>
      </c>
      <c r="D63" s="18" t="s">
        <v>418</v>
      </c>
      <c r="E63" s="15">
        <v>23</v>
      </c>
      <c r="F63" s="513"/>
      <c r="G63" s="477"/>
      <c r="H63" s="477"/>
      <c r="I63" s="100" t="s">
        <v>618</v>
      </c>
      <c r="J63" s="103" t="s">
        <v>617</v>
      </c>
      <c r="K63" s="150">
        <f>VLOOKUP($A63&amp;K$84,決統データ!$A$3:$DE$187,$E63+19,FALSE)</f>
        <v>0</v>
      </c>
      <c r="L63" s="150">
        <f>VLOOKUP($A63&amp;L$84,決統データ!$A$3:$DE$187,$E63+19,FALSE)</f>
        <v>0</v>
      </c>
      <c r="M63" s="150">
        <f>VLOOKUP($A63&amp;M$84,決統データ!$A$3:$DE$187,$E63+19,FALSE)</f>
        <v>0</v>
      </c>
      <c r="N63" s="150">
        <f>VLOOKUP($A63&amp;N$84,決統データ!$A$3:$DE$187,$E63+19,FALSE)</f>
        <v>0</v>
      </c>
      <c r="O63" s="150">
        <f>VLOOKUP($A63&amp;O$84,決統データ!$A$3:$DE$187,$E63+19,FALSE)</f>
        <v>0</v>
      </c>
      <c r="P63" s="150">
        <f>VLOOKUP($A63&amp;P$84,決統データ!$A$3:$DE$187,$E63+19,FALSE)</f>
        <v>0</v>
      </c>
      <c r="Q63" s="150">
        <f>VLOOKUP($A63&amp;Q$84,決統データ!$A$3:$DE$187,$E63+19,FALSE)</f>
        <v>16771</v>
      </c>
      <c r="R63" s="150">
        <f>VLOOKUP($A63&amp;R$84,決統データ!$A$3:$DE$187,$E63+19,FALSE)</f>
        <v>0</v>
      </c>
      <c r="S63" s="150">
        <f>VLOOKUP($A63&amp;S$84,決統データ!$A$3:$DE$187,$E63+19,FALSE)</f>
        <v>0</v>
      </c>
      <c r="T63" s="150">
        <f>VLOOKUP($A63&amp;T$84,決統データ!$A$3:$DE$187,$E63+19,FALSE)</f>
        <v>0</v>
      </c>
      <c r="U63" s="150">
        <f>VLOOKUP($A63&amp;U$84,決統データ!$A$3:$DE$187,$E63+19,FALSE)</f>
        <v>0</v>
      </c>
      <c r="V63" s="150">
        <f>VLOOKUP($A63&amp;V$84,決統データ!$A$3:$DE$187,$E63+19,FALSE)</f>
        <v>0</v>
      </c>
      <c r="W63" s="150">
        <f>VLOOKUP($A63&amp;W$84,決統データ!$A$3:$DE$187,$E63+19,FALSE)</f>
        <v>0</v>
      </c>
      <c r="X63" s="150">
        <f>VLOOKUP($A63&amp;X$84,決統データ!$A$3:$DE$187,$E63+19,FALSE)</f>
        <v>0</v>
      </c>
      <c r="Y63" s="150">
        <f>VLOOKUP($A63&amp;Y$84,決統データ!$A$3:$DE$187,$E63+19,FALSE)</f>
        <v>0</v>
      </c>
      <c r="Z63" s="148">
        <f t="shared" si="6"/>
        <v>16771</v>
      </c>
    </row>
    <row r="64" spans="1:26" x14ac:dyDescent="0.2">
      <c r="A64" s="17" t="str">
        <f t="shared" si="5"/>
        <v>1401902</v>
      </c>
      <c r="B64" s="18" t="s">
        <v>666</v>
      </c>
      <c r="C64" s="19">
        <v>19</v>
      </c>
      <c r="D64" s="18" t="s">
        <v>418</v>
      </c>
      <c r="E64" s="15">
        <v>24</v>
      </c>
      <c r="F64" s="513"/>
      <c r="G64" s="477"/>
      <c r="H64" s="477"/>
      <c r="I64" s="100" t="s">
        <v>616</v>
      </c>
      <c r="J64" s="103" t="s">
        <v>615</v>
      </c>
      <c r="K64" s="150">
        <f>VLOOKUP($A64&amp;K$84,決統データ!$A$3:$DE$187,$E64+19,FALSE)</f>
        <v>229137</v>
      </c>
      <c r="L64" s="150">
        <f>VLOOKUP($A64&amp;L$84,決統データ!$A$3:$DE$187,$E64+19,FALSE)</f>
        <v>41718</v>
      </c>
      <c r="M64" s="150">
        <f>VLOOKUP($A64&amp;M$84,決統データ!$A$3:$DE$187,$E64+19,FALSE)</f>
        <v>-109405</v>
      </c>
      <c r="N64" s="150">
        <f>VLOOKUP($A64&amp;N$84,決統データ!$A$3:$DE$187,$E64+19,FALSE)</f>
        <v>-9690</v>
      </c>
      <c r="O64" s="150">
        <f>VLOOKUP($A64&amp;O$84,決統データ!$A$3:$DE$187,$E64+19,FALSE)</f>
        <v>0</v>
      </c>
      <c r="P64" s="150">
        <f>VLOOKUP($A64&amp;P$84,決統データ!$A$3:$DE$187,$E64+19,FALSE)</f>
        <v>17332</v>
      </c>
      <c r="Q64" s="150">
        <f>VLOOKUP($A64&amp;Q$84,決統データ!$A$3:$DE$187,$E64+19,FALSE)</f>
        <v>204365</v>
      </c>
      <c r="R64" s="150">
        <f>VLOOKUP($A64&amp;R$84,決統データ!$A$3:$DE$187,$E64+19,FALSE)</f>
        <v>23245</v>
      </c>
      <c r="S64" s="150">
        <f>VLOOKUP($A64&amp;S$84,決統データ!$A$3:$DE$187,$E64+19,FALSE)</f>
        <v>251838</v>
      </c>
      <c r="T64" s="150">
        <f>VLOOKUP($A64&amp;T$84,決統データ!$A$3:$DE$187,$E64+19,FALSE)</f>
        <v>-96685</v>
      </c>
      <c r="U64" s="150">
        <f>VLOOKUP($A64&amp;U$84,決統データ!$A$3:$DE$187,$E64+19,FALSE)</f>
        <v>41914</v>
      </c>
      <c r="V64" s="150">
        <f>VLOOKUP($A64&amp;V$84,決統データ!$A$3:$DE$187,$E64+19,FALSE)</f>
        <v>4125</v>
      </c>
      <c r="W64" s="150">
        <f>VLOOKUP($A64&amp;W$84,決統データ!$A$3:$DE$187,$E64+19,FALSE)</f>
        <v>187341</v>
      </c>
      <c r="X64" s="150">
        <f>VLOOKUP($A64&amp;X$84,決統データ!$A$3:$DE$187,$E64+19,FALSE)</f>
        <v>0</v>
      </c>
      <c r="Y64" s="150">
        <f>VLOOKUP($A64&amp;Y$84,決統データ!$A$3:$DE$187,$E64+19,FALSE)</f>
        <v>-35474</v>
      </c>
      <c r="Z64" s="148">
        <f t="shared" si="6"/>
        <v>749761</v>
      </c>
    </row>
    <row r="65" spans="1:26" ht="21" customHeight="1" x14ac:dyDescent="0.2">
      <c r="A65" s="17" t="str">
        <f t="shared" si="5"/>
        <v>1401902</v>
      </c>
      <c r="B65" s="18" t="s">
        <v>666</v>
      </c>
      <c r="C65" s="19">
        <v>19</v>
      </c>
      <c r="D65" s="18" t="s">
        <v>418</v>
      </c>
      <c r="E65" s="15">
        <v>25</v>
      </c>
      <c r="F65" s="513"/>
      <c r="G65" s="492" t="s">
        <v>614</v>
      </c>
      <c r="H65" s="493"/>
      <c r="I65" s="100" t="s">
        <v>613</v>
      </c>
      <c r="J65" s="103" t="s">
        <v>612</v>
      </c>
      <c r="K65" s="150">
        <f>VLOOKUP($A65&amp;K$84,決統データ!$A$3:$DE$187,$E65+19,FALSE)</f>
        <v>148</v>
      </c>
      <c r="L65" s="150">
        <f>VLOOKUP($A65&amp;L$84,決統データ!$A$3:$DE$187,$E65+19,FALSE)</f>
        <v>77</v>
      </c>
      <c r="M65" s="150">
        <f>VLOOKUP($A65&amp;M$84,決統データ!$A$3:$DE$187,$E65+19,FALSE)</f>
        <v>76</v>
      </c>
      <c r="N65" s="150">
        <f>VLOOKUP($A65&amp;N$84,決統データ!$A$3:$DE$187,$E65+19,FALSE)</f>
        <v>140</v>
      </c>
      <c r="O65" s="150">
        <f>VLOOKUP($A65&amp;O$84,決統データ!$A$3:$DE$187,$E65+19,FALSE)</f>
        <v>0</v>
      </c>
      <c r="P65" s="150">
        <f>VLOOKUP($A65&amp;P$84,決統データ!$A$3:$DE$187,$E65+19,FALSE)</f>
        <v>50</v>
      </c>
      <c r="Q65" s="150">
        <f>VLOOKUP($A65&amp;Q$84,決統データ!$A$3:$DE$187,$E65+19,FALSE)</f>
        <v>51</v>
      </c>
      <c r="R65" s="150">
        <f>VLOOKUP($A65&amp;R$84,決統データ!$A$3:$DE$187,$E65+19,FALSE)</f>
        <v>38</v>
      </c>
      <c r="S65" s="150">
        <f>VLOOKUP($A65&amp;S$84,決統データ!$A$3:$DE$187,$E65+19,FALSE)</f>
        <v>71</v>
      </c>
      <c r="T65" s="150">
        <f>VLOOKUP($A65&amp;T$84,決統データ!$A$3:$DE$187,$E65+19,FALSE)</f>
        <v>478</v>
      </c>
      <c r="U65" s="150">
        <f>VLOOKUP($A65&amp;U$84,決統データ!$A$3:$DE$187,$E65+19,FALSE)</f>
        <v>37</v>
      </c>
      <c r="V65" s="150">
        <f>VLOOKUP($A65&amp;V$84,決統データ!$A$3:$DE$187,$E65+19,FALSE)</f>
        <v>40</v>
      </c>
      <c r="W65" s="150">
        <f>VLOOKUP($A65&amp;W$84,決統データ!$A$3:$DE$187,$E65+19,FALSE)</f>
        <v>1171</v>
      </c>
      <c r="X65" s="150">
        <f>VLOOKUP($A65&amp;X$84,決統データ!$A$3:$DE$187,$E65+19,FALSE)</f>
        <v>69</v>
      </c>
      <c r="Y65" s="150">
        <f>VLOOKUP($A65&amp;Y$84,決統データ!$A$3:$DE$187,$E65+19,FALSE)</f>
        <v>63</v>
      </c>
      <c r="Z65" s="148">
        <f t="shared" si="6"/>
        <v>2509</v>
      </c>
    </row>
    <row r="66" spans="1:26" ht="21" customHeight="1" x14ac:dyDescent="0.2">
      <c r="A66" s="17" t="str">
        <f t="shared" si="5"/>
        <v>1401902</v>
      </c>
      <c r="B66" s="18" t="s">
        <v>666</v>
      </c>
      <c r="C66" s="19">
        <v>19</v>
      </c>
      <c r="D66" s="18" t="s">
        <v>418</v>
      </c>
      <c r="E66" s="15">
        <v>26</v>
      </c>
      <c r="F66" s="513"/>
      <c r="G66" s="482"/>
      <c r="H66" s="484"/>
      <c r="I66" s="100" t="s">
        <v>611</v>
      </c>
      <c r="J66" s="105" t="s">
        <v>610</v>
      </c>
      <c r="K66" s="150">
        <f>VLOOKUP($A66&amp;K$84,決統データ!$A$3:$DE$187,$E66+19,FALSE)</f>
        <v>1425</v>
      </c>
      <c r="L66" s="150">
        <f>VLOOKUP($A66&amp;L$84,決統データ!$A$3:$DE$187,$E66+19,FALSE)</f>
        <v>766</v>
      </c>
      <c r="M66" s="150">
        <f>VLOOKUP($A66&amp;M$84,決統データ!$A$3:$DE$187,$E66+19,FALSE)</f>
        <v>635</v>
      </c>
      <c r="N66" s="150">
        <f>VLOOKUP($A66&amp;N$84,決統データ!$A$3:$DE$187,$E66+19,FALSE)</f>
        <v>1843</v>
      </c>
      <c r="O66" s="150">
        <f>VLOOKUP($A66&amp;O$84,決統データ!$A$3:$DE$187,$E66+19,FALSE)</f>
        <v>414</v>
      </c>
      <c r="P66" s="150">
        <f>VLOOKUP($A66&amp;P$84,決統データ!$A$3:$DE$187,$E66+19,FALSE)</f>
        <v>2016</v>
      </c>
      <c r="Q66" s="150">
        <f>VLOOKUP($A66&amp;Q$84,決統データ!$A$3:$DE$187,$E66+19,FALSE)</f>
        <v>1350</v>
      </c>
      <c r="R66" s="150">
        <f>VLOOKUP($A66&amp;R$84,決統データ!$A$3:$DE$187,$E66+19,FALSE)</f>
        <v>361</v>
      </c>
      <c r="S66" s="150">
        <f>VLOOKUP($A66&amp;S$84,決統データ!$A$3:$DE$187,$E66+19,FALSE)</f>
        <v>837</v>
      </c>
      <c r="T66" s="150">
        <f>VLOOKUP($A66&amp;T$84,決統データ!$A$3:$DE$187,$E66+19,FALSE)</f>
        <v>2360</v>
      </c>
      <c r="U66" s="150">
        <f>VLOOKUP($A66&amp;U$84,決統データ!$A$3:$DE$187,$E66+19,FALSE)</f>
        <v>342</v>
      </c>
      <c r="V66" s="150">
        <f>VLOOKUP($A66&amp;V$84,決統データ!$A$3:$DE$187,$E66+19,FALSE)</f>
        <v>355</v>
      </c>
      <c r="W66" s="150">
        <f>VLOOKUP($A66&amp;W$84,決統データ!$A$3:$DE$187,$E66+19,FALSE)</f>
        <v>7519</v>
      </c>
      <c r="X66" s="150">
        <f>VLOOKUP($A66&amp;X$84,決統データ!$A$3:$DE$187,$E66+19,FALSE)</f>
        <v>270</v>
      </c>
      <c r="Y66" s="150">
        <f>VLOOKUP($A66&amp;Y$84,決統データ!$A$3:$DE$187,$E66+19,FALSE)</f>
        <v>1298</v>
      </c>
      <c r="Z66" s="148">
        <f t="shared" si="6"/>
        <v>21791</v>
      </c>
    </row>
    <row r="67" spans="1:26" s="3" customFormat="1" x14ac:dyDescent="0.2">
      <c r="A67" s="17" t="str">
        <f t="shared" si="5"/>
        <v>1401902</v>
      </c>
      <c r="B67" s="18" t="s">
        <v>666</v>
      </c>
      <c r="C67" s="19">
        <v>19</v>
      </c>
      <c r="D67" s="18" t="s">
        <v>418</v>
      </c>
      <c r="E67" s="15" t="s">
        <v>667</v>
      </c>
      <c r="F67" s="495" t="s">
        <v>609</v>
      </c>
      <c r="G67" s="100" t="s">
        <v>608</v>
      </c>
      <c r="H67" s="106"/>
      <c r="I67" s="106"/>
      <c r="J67" s="103"/>
      <c r="K67" s="85">
        <f>VLOOKUP($A67&amp;K$84,決統データ!$A$3:$DE$187,$E67+19,FALSE)</f>
        <v>0</v>
      </c>
      <c r="L67" s="85">
        <f>VLOOKUP($A67&amp;L$84,決統データ!$A$3:$DE$187,$E67+19,FALSE)</f>
        <v>0</v>
      </c>
      <c r="M67" s="85">
        <f>VLOOKUP($A67&amp;M$84,決統データ!$A$3:$DE$187,$E67+19,FALSE)</f>
        <v>0</v>
      </c>
      <c r="N67" s="85">
        <f>VLOOKUP($A67&amp;N$84,決統データ!$A$3:$DE$187,$E67+19,FALSE)</f>
        <v>0</v>
      </c>
      <c r="O67" s="85">
        <f>VLOOKUP($A67&amp;O$84,決統データ!$A$3:$DE$187,$E67+19,FALSE)</f>
        <v>0</v>
      </c>
      <c r="P67" s="85">
        <f>VLOOKUP($A67&amp;P$84,決統データ!$A$3:$DE$187,$E67+19,FALSE)</f>
        <v>0</v>
      </c>
      <c r="Q67" s="85">
        <f>VLOOKUP($A67&amp;Q$84,決統データ!$A$3:$DE$187,$E67+19,FALSE)</f>
        <v>0</v>
      </c>
      <c r="R67" s="85">
        <f>VLOOKUP($A67&amp;R$84,決統データ!$A$3:$DE$187,$E67+19,FALSE)</f>
        <v>0</v>
      </c>
      <c r="S67" s="85">
        <f>VLOOKUP($A67&amp;S$84,決統データ!$A$3:$DE$187,$E67+19,FALSE)</f>
        <v>3630601</v>
      </c>
      <c r="T67" s="85">
        <f>VLOOKUP($A67&amp;T$84,決統データ!$A$3:$DE$187,$E67+19,FALSE)</f>
        <v>4250401</v>
      </c>
      <c r="U67" s="85">
        <f>VLOOKUP($A67&amp;U$84,決統データ!$A$3:$DE$187,$E67+19,FALSE)</f>
        <v>5060401</v>
      </c>
      <c r="V67" s="85">
        <f>VLOOKUP($A67&amp;V$84,決統データ!$A$3:$DE$187,$E67+19,FALSE)</f>
        <v>5060401</v>
      </c>
      <c r="W67" s="85">
        <f>VLOOKUP($A67&amp;W$84,決統データ!$A$3:$DE$187,$E67+19,FALSE)</f>
        <v>5050401</v>
      </c>
      <c r="X67" s="85">
        <f>VLOOKUP($A67&amp;X$84,決統データ!$A$3:$DE$187,$E67+19,FALSE)</f>
        <v>5040401</v>
      </c>
      <c r="Y67" s="85">
        <f>VLOOKUP($A67&amp;Y$84,決統データ!$A$3:$DE$187,$E67+19,FALSE)</f>
        <v>3630401</v>
      </c>
      <c r="Z67" s="148">
        <f t="shared" si="6"/>
        <v>31723007</v>
      </c>
    </row>
    <row r="68" spans="1:26" x14ac:dyDescent="0.2">
      <c r="F68" s="495"/>
      <c r="G68" s="473" t="s">
        <v>607</v>
      </c>
      <c r="H68" s="95" t="s">
        <v>606</v>
      </c>
      <c r="I68" s="106"/>
      <c r="J68" s="103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48">
        <f>COUNTA(K68:Y68)</f>
        <v>0</v>
      </c>
    </row>
    <row r="69" spans="1:26" x14ac:dyDescent="0.2">
      <c r="F69" s="495"/>
      <c r="G69" s="473"/>
      <c r="H69" s="95" t="s">
        <v>605</v>
      </c>
      <c r="I69" s="106"/>
      <c r="J69" s="103"/>
      <c r="K69" s="170"/>
      <c r="L69" s="170"/>
      <c r="M69" s="170"/>
      <c r="N69" s="170"/>
      <c r="O69" s="170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48">
        <f>COUNTA(K69:Y69)</f>
        <v>0</v>
      </c>
    </row>
    <row r="70" spans="1:26" x14ac:dyDescent="0.2">
      <c r="F70" s="495"/>
      <c r="G70" s="473"/>
      <c r="H70" s="95" t="s">
        <v>604</v>
      </c>
      <c r="I70" s="106"/>
      <c r="J70" s="103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48">
        <f>COUNTA(K70:Y70)</f>
        <v>0</v>
      </c>
    </row>
    <row r="71" spans="1:26" x14ac:dyDescent="0.2">
      <c r="F71" s="495"/>
      <c r="G71" s="473"/>
      <c r="H71" s="95" t="s">
        <v>603</v>
      </c>
      <c r="I71" s="106"/>
      <c r="J71" s="103"/>
      <c r="K71" s="169"/>
      <c r="L71" s="169"/>
      <c r="M71" s="169"/>
      <c r="N71" s="169"/>
      <c r="O71" s="211"/>
      <c r="P71" s="170"/>
      <c r="Q71" s="170"/>
      <c r="R71" s="170"/>
      <c r="S71" s="170" t="s">
        <v>16</v>
      </c>
      <c r="T71" s="211" t="s">
        <v>846</v>
      </c>
      <c r="U71" s="211" t="s">
        <v>846</v>
      </c>
      <c r="V71" s="170" t="s">
        <v>443</v>
      </c>
      <c r="W71" s="211" t="s">
        <v>16</v>
      </c>
      <c r="X71" s="211" t="s">
        <v>911</v>
      </c>
      <c r="Y71" s="170" t="s">
        <v>16</v>
      </c>
      <c r="Z71" s="148">
        <f>COUNTA(K71:Y71)</f>
        <v>7</v>
      </c>
    </row>
    <row r="72" spans="1:26" x14ac:dyDescent="0.2">
      <c r="A72" s="17" t="str">
        <f t="shared" ref="A72:A82" si="7">+B72&amp;C72&amp;D72</f>
        <v>1401902</v>
      </c>
      <c r="B72" s="18" t="s">
        <v>666</v>
      </c>
      <c r="C72" s="19">
        <v>19</v>
      </c>
      <c r="D72" s="18" t="s">
        <v>418</v>
      </c>
      <c r="E72" s="15">
        <v>30</v>
      </c>
      <c r="F72" s="495"/>
      <c r="G72" s="107" t="s">
        <v>602</v>
      </c>
      <c r="H72" s="100"/>
      <c r="I72" s="106"/>
      <c r="J72" s="103"/>
      <c r="K72" s="31">
        <f>VLOOKUP($A72&amp;K$84,決統データ!$A$3:$DE$187,$E72+19,FALSE)</f>
        <v>0</v>
      </c>
      <c r="L72" s="31">
        <f>VLOOKUP($A72&amp;L$84,決統データ!$A$3:$DE$187,$E72+19,FALSE)</f>
        <v>0</v>
      </c>
      <c r="M72" s="31">
        <f>VLOOKUP($A72&amp;M$84,決統データ!$A$3:$DE$187,$E72+19,FALSE)</f>
        <v>0</v>
      </c>
      <c r="N72" s="31">
        <f>VLOOKUP($A72&amp;N$84,決統データ!$A$3:$DE$187,$E72+19,FALSE)</f>
        <v>0</v>
      </c>
      <c r="O72" s="31">
        <f>VLOOKUP($A72&amp;O$84,決統データ!$A$3:$DE$187,$E72+19,FALSE)</f>
        <v>0</v>
      </c>
      <c r="P72" s="31">
        <f>VLOOKUP($A72&amp;P$84,決統データ!$A$3:$DE$187,$E72+19,FALSE)</f>
        <v>0</v>
      </c>
      <c r="Q72" s="31">
        <f>VLOOKUP($A72&amp;Q$84,決統データ!$A$3:$DE$187,$E72+19,FALSE)</f>
        <v>0</v>
      </c>
      <c r="R72" s="31">
        <f>VLOOKUP($A72&amp;R$84,決統データ!$A$3:$DE$187,$E72+19,FALSE)</f>
        <v>0</v>
      </c>
      <c r="S72" s="31">
        <f>VLOOKUP($A72&amp;S$84,決統データ!$A$3:$DE$187,$E72+19,FALSE)</f>
        <v>2492</v>
      </c>
      <c r="T72" s="31">
        <f>VLOOKUP($A72&amp;T$84,決統データ!$A$3:$DE$187,$E72+19,FALSE)</f>
        <v>2926</v>
      </c>
      <c r="U72" s="31">
        <f>VLOOKUP($A72&amp;U$84,決統データ!$A$3:$DE$187,$E72+19,FALSE)</f>
        <v>4140</v>
      </c>
      <c r="V72" s="31">
        <f>VLOOKUP($A72&amp;V$84,決統データ!$A$3:$DE$187,$E72+19,FALSE)</f>
        <v>2207</v>
      </c>
      <c r="W72" s="31">
        <f>VLOOKUP($A72&amp;W$84,決統データ!$A$3:$DE$187,$E72+19,FALSE)</f>
        <v>0</v>
      </c>
      <c r="X72" s="31">
        <f>VLOOKUP($A72&amp;X$84,決統データ!$A$3:$DE$187,$E72+19,FALSE)</f>
        <v>0</v>
      </c>
      <c r="Y72" s="31">
        <f>VLOOKUP($A72&amp;Y$84,決統データ!$A$3:$DE$187,$E72+19,FALSE)</f>
        <v>1295</v>
      </c>
      <c r="Z72" s="148">
        <f t="shared" ref="Z72:Z82" si="8">SUM(K72:Y72)</f>
        <v>13060</v>
      </c>
    </row>
    <row r="73" spans="1:26" x14ac:dyDescent="0.2">
      <c r="A73" s="17" t="str">
        <f t="shared" si="7"/>
        <v>1401902</v>
      </c>
      <c r="B73" s="18" t="s">
        <v>666</v>
      </c>
      <c r="C73" s="19">
        <v>19</v>
      </c>
      <c r="D73" s="18" t="s">
        <v>418</v>
      </c>
      <c r="E73" s="15">
        <v>32</v>
      </c>
      <c r="F73" s="494" t="s">
        <v>424</v>
      </c>
      <c r="G73" s="101" t="s">
        <v>601</v>
      </c>
      <c r="H73" s="100"/>
      <c r="I73" s="106"/>
      <c r="J73" s="103"/>
      <c r="K73" s="31">
        <f>VLOOKUP($A73&amp;K$84,決統データ!$A$3:$DE$187,$E73+19,FALSE)</f>
        <v>0</v>
      </c>
      <c r="L73" s="31">
        <f>VLOOKUP($A73&amp;L$84,決統データ!$A$3:$DE$187,$E73+19,FALSE)</f>
        <v>0</v>
      </c>
      <c r="M73" s="31">
        <f>VLOOKUP($A73&amp;M$84,決統データ!$A$3:$DE$187,$E73+19,FALSE)</f>
        <v>0</v>
      </c>
      <c r="N73" s="31">
        <f>VLOOKUP($A73&amp;N$84,決統データ!$A$3:$DE$187,$E73+19,FALSE)</f>
        <v>0</v>
      </c>
      <c r="O73" s="31">
        <f>VLOOKUP($A73&amp;O$84,決統データ!$A$3:$DE$187,$E73+19,FALSE)</f>
        <v>0</v>
      </c>
      <c r="P73" s="31">
        <f>VLOOKUP($A73&amp;P$84,決統データ!$A$3:$DE$187,$E73+19,FALSE)</f>
        <v>0</v>
      </c>
      <c r="Q73" s="31">
        <f>VLOOKUP($A73&amp;Q$84,決統データ!$A$3:$DE$187,$E73+19,FALSE)</f>
        <v>1</v>
      </c>
      <c r="R73" s="31">
        <f>VLOOKUP($A73&amp;R$84,決統データ!$A$3:$DE$187,$E73+19,FALSE)</f>
        <v>0</v>
      </c>
      <c r="S73" s="31">
        <f>VLOOKUP($A73&amp;S$84,決統データ!$A$3:$DE$187,$E73+19,FALSE)</f>
        <v>0</v>
      </c>
      <c r="T73" s="31">
        <f>VLOOKUP($A73&amp;T$84,決統データ!$A$3:$DE$187,$E73+19,FALSE)</f>
        <v>0</v>
      </c>
      <c r="U73" s="31">
        <f>VLOOKUP($A73&amp;U$84,決統データ!$A$3:$DE$187,$E73+19,FALSE)</f>
        <v>0</v>
      </c>
      <c r="V73" s="31">
        <f>VLOOKUP($A73&amp;V$84,決統データ!$A$3:$DE$187,$E73+19,FALSE)</f>
        <v>0</v>
      </c>
      <c r="W73" s="31">
        <f>VLOOKUP($A73&amp;W$84,決統データ!$A$3:$DE$187,$E73+19,FALSE)</f>
        <v>0</v>
      </c>
      <c r="X73" s="31">
        <f>VLOOKUP($A73&amp;X$84,決統データ!$A$3:$DE$187,$E73+19,FALSE)</f>
        <v>0</v>
      </c>
      <c r="Y73" s="31">
        <f>VLOOKUP($A73&amp;Y$84,決統データ!$A$3:$DE$187,$E73+19,FALSE)</f>
        <v>0</v>
      </c>
      <c r="Z73" s="148">
        <f t="shared" si="8"/>
        <v>1</v>
      </c>
    </row>
    <row r="74" spans="1:26" ht="14.25" customHeight="1" x14ac:dyDescent="0.2">
      <c r="A74" s="17" t="str">
        <f t="shared" si="7"/>
        <v>1401902</v>
      </c>
      <c r="B74" s="18" t="s">
        <v>666</v>
      </c>
      <c r="C74" s="19">
        <v>19</v>
      </c>
      <c r="D74" s="18" t="s">
        <v>418</v>
      </c>
      <c r="E74" s="15">
        <v>33</v>
      </c>
      <c r="F74" s="494"/>
      <c r="G74" s="101" t="s">
        <v>600</v>
      </c>
      <c r="H74" s="100"/>
      <c r="I74" s="106"/>
      <c r="J74" s="103"/>
      <c r="K74" s="31">
        <f>VLOOKUP($A74&amp;K$84,決統データ!$A$3:$DE$187,$E74+19,FALSE)</f>
        <v>0</v>
      </c>
      <c r="L74" s="31">
        <f>VLOOKUP($A74&amp;L$84,決統データ!$A$3:$DE$187,$E74+19,FALSE)</f>
        <v>0</v>
      </c>
      <c r="M74" s="31">
        <f>VLOOKUP($A74&amp;M$84,決統データ!$A$3:$DE$187,$E74+19,FALSE)</f>
        <v>0</v>
      </c>
      <c r="N74" s="31">
        <f>VLOOKUP($A74&amp;N$84,決統データ!$A$3:$DE$187,$E74+19,FALSE)</f>
        <v>0</v>
      </c>
      <c r="O74" s="31">
        <f>VLOOKUP($A74&amp;O$84,決統データ!$A$3:$DE$187,$E74+19,FALSE)</f>
        <v>0</v>
      </c>
      <c r="P74" s="31">
        <f>VLOOKUP($A74&amp;P$84,決統データ!$A$3:$DE$187,$E74+19,FALSE)</f>
        <v>0</v>
      </c>
      <c r="Q74" s="31">
        <f>VLOOKUP($A74&amp;Q$84,決統データ!$A$3:$DE$187,$E74+19,FALSE)</f>
        <v>0</v>
      </c>
      <c r="R74" s="31">
        <f>VLOOKUP($A74&amp;R$84,決統データ!$A$3:$DE$187,$E74+19,FALSE)</f>
        <v>0</v>
      </c>
      <c r="S74" s="31">
        <f>VLOOKUP($A74&amp;S$84,決統データ!$A$3:$DE$187,$E74+19,FALSE)</f>
        <v>0</v>
      </c>
      <c r="T74" s="31">
        <f>VLOOKUP($A74&amp;T$84,決統データ!$A$3:$DE$187,$E74+19,FALSE)</f>
        <v>0</v>
      </c>
      <c r="U74" s="31">
        <f>VLOOKUP($A74&amp;U$84,決統データ!$A$3:$DE$187,$E74+19,FALSE)</f>
        <v>0</v>
      </c>
      <c r="V74" s="31">
        <f>VLOOKUP($A74&amp;V$84,決統データ!$A$3:$DE$187,$E74+19,FALSE)</f>
        <v>0</v>
      </c>
      <c r="W74" s="31">
        <f>VLOOKUP($A74&amp;W$84,決統データ!$A$3:$DE$187,$E74+19,FALSE)</f>
        <v>0</v>
      </c>
      <c r="X74" s="31">
        <f>VLOOKUP($A74&amp;X$84,決統データ!$A$3:$DE$187,$E74+19,FALSE)</f>
        <v>0</v>
      </c>
      <c r="Y74" s="31">
        <f>VLOOKUP($A74&amp;Y$84,決統データ!$A$3:$DE$187,$E74+19,FALSE)</f>
        <v>0</v>
      </c>
      <c r="Z74" s="148">
        <f t="shared" si="8"/>
        <v>0</v>
      </c>
    </row>
    <row r="75" spans="1:26" x14ac:dyDescent="0.2">
      <c r="A75" s="17" t="str">
        <f t="shared" si="7"/>
        <v>1401902</v>
      </c>
      <c r="B75" s="18" t="s">
        <v>666</v>
      </c>
      <c r="C75" s="19">
        <v>19</v>
      </c>
      <c r="D75" s="18" t="s">
        <v>418</v>
      </c>
      <c r="E75" s="15">
        <v>34</v>
      </c>
      <c r="F75" s="494"/>
      <c r="G75" s="491" t="s">
        <v>599</v>
      </c>
      <c r="H75" s="491"/>
      <c r="I75" s="491"/>
      <c r="J75" s="491"/>
      <c r="K75" s="31">
        <f>VLOOKUP($A75&amp;K$84,決統データ!$A$3:$DE$187,$E75+19,FALSE)</f>
        <v>0</v>
      </c>
      <c r="L75" s="31">
        <f>VLOOKUP($A75&amp;L$84,決統データ!$A$3:$DE$187,$E75+19,FALSE)</f>
        <v>0</v>
      </c>
      <c r="M75" s="31">
        <f>VLOOKUP($A75&amp;M$84,決統データ!$A$3:$DE$187,$E75+19,FALSE)</f>
        <v>0</v>
      </c>
      <c r="N75" s="31">
        <f>VLOOKUP($A75&amp;N$84,決統データ!$A$3:$DE$187,$E75+19,FALSE)</f>
        <v>0</v>
      </c>
      <c r="O75" s="31">
        <f>VLOOKUP($A75&amp;O$84,決統データ!$A$3:$DE$187,$E75+19,FALSE)</f>
        <v>0</v>
      </c>
      <c r="P75" s="31">
        <f>VLOOKUP($A75&amp;P$84,決統データ!$A$3:$DE$187,$E75+19,FALSE)</f>
        <v>0</v>
      </c>
      <c r="Q75" s="31">
        <f>VLOOKUP($A75&amp;Q$84,決統データ!$A$3:$DE$187,$E75+19,FALSE)</f>
        <v>1</v>
      </c>
      <c r="R75" s="31">
        <f>VLOOKUP($A75&amp;R$84,決統データ!$A$3:$DE$187,$E75+19,FALSE)</f>
        <v>0</v>
      </c>
      <c r="S75" s="31">
        <f>VLOOKUP($A75&amp;S$84,決統データ!$A$3:$DE$187,$E75+19,FALSE)</f>
        <v>0</v>
      </c>
      <c r="T75" s="31">
        <f>VLOOKUP($A75&amp;T$84,決統データ!$A$3:$DE$187,$E75+19,FALSE)</f>
        <v>0</v>
      </c>
      <c r="U75" s="31">
        <f>VLOOKUP($A75&amp;U$84,決統データ!$A$3:$DE$187,$E75+19,FALSE)</f>
        <v>0</v>
      </c>
      <c r="V75" s="31">
        <f>VLOOKUP($A75&amp;V$84,決統データ!$A$3:$DE$187,$E75+19,FALSE)</f>
        <v>0</v>
      </c>
      <c r="W75" s="31">
        <f>VLOOKUP($A75&amp;W$84,決統データ!$A$3:$DE$187,$E75+19,FALSE)</f>
        <v>0</v>
      </c>
      <c r="X75" s="31">
        <f>VLOOKUP($A75&amp;X$84,決統データ!$A$3:$DE$187,$E75+19,FALSE)</f>
        <v>0</v>
      </c>
      <c r="Y75" s="31">
        <f>VLOOKUP($A75&amp;Y$84,決統データ!$A$3:$DE$187,$E75+19,FALSE)</f>
        <v>0</v>
      </c>
      <c r="Z75" s="148">
        <f t="shared" si="8"/>
        <v>1</v>
      </c>
    </row>
    <row r="76" spans="1:26" ht="14.25" customHeight="1" x14ac:dyDescent="0.2">
      <c r="A76" s="17" t="str">
        <f t="shared" si="7"/>
        <v>1401902</v>
      </c>
      <c r="B76" s="18" t="s">
        <v>666</v>
      </c>
      <c r="C76" s="19">
        <v>19</v>
      </c>
      <c r="D76" s="18" t="s">
        <v>418</v>
      </c>
      <c r="E76" s="15">
        <v>37</v>
      </c>
      <c r="F76" s="499" t="s">
        <v>598</v>
      </c>
      <c r="G76" s="500" t="s">
        <v>668</v>
      </c>
      <c r="H76" s="500"/>
      <c r="I76" s="500"/>
      <c r="J76" s="500"/>
      <c r="K76" s="31">
        <f>VLOOKUP($A76&amp;K$84,決統データ!$A$3:$DE$187,$E76+19,FALSE)</f>
        <v>1</v>
      </c>
      <c r="L76" s="31">
        <f>VLOOKUP($A76&amp;L$84,決統データ!$A$3:$DE$187,$E76+19,FALSE)</f>
        <v>2</v>
      </c>
      <c r="M76" s="31">
        <f>VLOOKUP($A76&amp;M$84,決統データ!$A$3:$DE$187,$E76+19,FALSE)</f>
        <v>2</v>
      </c>
      <c r="N76" s="31">
        <f>VLOOKUP($A76&amp;N$84,決統データ!$A$3:$DE$187,$E76+19,FALSE)</f>
        <v>2</v>
      </c>
      <c r="O76" s="31">
        <f>VLOOKUP($A76&amp;O$84,決統データ!$A$3:$DE$187,$E76+19,FALSE)</f>
        <v>2</v>
      </c>
      <c r="P76" s="31">
        <f>VLOOKUP($A76&amp;P$84,決統データ!$A$3:$DE$187,$E76+19,FALSE)</f>
        <v>2</v>
      </c>
      <c r="Q76" s="31">
        <f>VLOOKUP($A76&amp;Q$84,決統データ!$A$3:$DE$187,$E76+19,FALSE)</f>
        <v>2</v>
      </c>
      <c r="R76" s="31">
        <f>VLOOKUP($A76&amp;R$84,決統データ!$A$3:$DE$187,$E76+19,FALSE)</f>
        <v>1</v>
      </c>
      <c r="S76" s="31">
        <f>VLOOKUP($A76&amp;S$84,決統データ!$A$3:$DE$187,$E76+19,FALSE)</f>
        <v>2</v>
      </c>
      <c r="T76" s="31">
        <f>VLOOKUP($A76&amp;T$84,決統データ!$A$3:$DE$187,$E76+19,FALSE)</f>
        <v>2</v>
      </c>
      <c r="U76" s="31">
        <f>VLOOKUP($A76&amp;U$84,決統データ!$A$3:$DE$187,$E76+19,FALSE)</f>
        <v>2</v>
      </c>
      <c r="V76" s="31">
        <f>VLOOKUP($A76&amp;V$84,決統データ!$A$3:$DE$187,$E76+19,FALSE)</f>
        <v>2</v>
      </c>
      <c r="W76" s="31">
        <f>VLOOKUP($A76&amp;W$84,決統データ!$A$3:$DE$187,$E76+19,FALSE)</f>
        <v>2</v>
      </c>
      <c r="X76" s="31">
        <f>VLOOKUP($A76&amp;X$84,決統データ!$A$3:$DE$187,$E76+19,FALSE)</f>
        <v>2</v>
      </c>
      <c r="Y76" s="31">
        <f>VLOOKUP($A76&amp;Y$84,決統データ!$A$3:$DE$187,$E76+19,FALSE)</f>
        <v>2</v>
      </c>
      <c r="Z76" s="148">
        <f t="shared" si="8"/>
        <v>28</v>
      </c>
    </row>
    <row r="77" spans="1:26" x14ac:dyDescent="0.2">
      <c r="A77" s="17" t="str">
        <f t="shared" si="7"/>
        <v>1401902</v>
      </c>
      <c r="B77" s="18" t="s">
        <v>666</v>
      </c>
      <c r="C77" s="19">
        <v>19</v>
      </c>
      <c r="D77" s="18" t="s">
        <v>418</v>
      </c>
      <c r="E77" s="15">
        <v>38</v>
      </c>
      <c r="F77" s="499"/>
      <c r="G77" s="485" t="s">
        <v>896</v>
      </c>
      <c r="H77" s="486"/>
      <c r="I77" s="486"/>
      <c r="J77" s="487"/>
      <c r="K77" s="31">
        <f>VLOOKUP($A77&amp;K$84,決統データ!$A$3:$DE$187,$E77+19,FALSE)</f>
        <v>531032</v>
      </c>
      <c r="L77" s="31">
        <f>VLOOKUP($A77&amp;L$84,決統データ!$A$3:$DE$187,$E77+19,FALSE)</f>
        <v>0</v>
      </c>
      <c r="M77" s="31">
        <f>VLOOKUP($A77&amp;M$84,決統データ!$A$3:$DE$187,$E77+19,FALSE)</f>
        <v>0</v>
      </c>
      <c r="N77" s="31">
        <f>VLOOKUP($A77&amp;N$84,決統データ!$A$3:$DE$187,$E77+19,FALSE)</f>
        <v>0</v>
      </c>
      <c r="O77" s="31">
        <f>VLOOKUP($A77&amp;O$84,決統データ!$A$3:$DE$187,$E77+19,FALSE)</f>
        <v>0</v>
      </c>
      <c r="P77" s="31">
        <f>VLOOKUP($A77&amp;P$84,決統データ!$A$3:$DE$187,$E77+19,FALSE)</f>
        <v>0</v>
      </c>
      <c r="Q77" s="31">
        <f>VLOOKUP($A77&amp;Q$84,決統データ!$A$3:$DE$187,$E77+19,FALSE)</f>
        <v>0</v>
      </c>
      <c r="R77" s="31">
        <f>VLOOKUP($A77&amp;R$84,決統データ!$A$3:$DE$187,$E77+19,FALSE)</f>
        <v>86309</v>
      </c>
      <c r="S77" s="31">
        <f>VLOOKUP($A77&amp;S$84,決統データ!$A$3:$DE$187,$E77+19,FALSE)</f>
        <v>0</v>
      </c>
      <c r="T77" s="31">
        <f>VLOOKUP($A77&amp;T$84,決統データ!$A$3:$DE$187,$E77+19,FALSE)</f>
        <v>0</v>
      </c>
      <c r="U77" s="31">
        <f>VLOOKUP($A77&amp;U$84,決統データ!$A$3:$DE$187,$E77+19,FALSE)</f>
        <v>0</v>
      </c>
      <c r="V77" s="31">
        <f>VLOOKUP($A77&amp;V$84,決統データ!$A$3:$DE$187,$E77+19,FALSE)</f>
        <v>0</v>
      </c>
      <c r="W77" s="31">
        <f>VLOOKUP($A77&amp;W$84,決統データ!$A$3:$DE$187,$E77+19,FALSE)</f>
        <v>0</v>
      </c>
      <c r="X77" s="31">
        <f>VLOOKUP($A77&amp;X$84,決統データ!$A$3:$DE$187,$E77+19,FALSE)</f>
        <v>0</v>
      </c>
      <c r="Y77" s="31">
        <f>VLOOKUP($A77&amp;Y$84,決統データ!$A$3:$DE$187,$E77+19,FALSE)</f>
        <v>0</v>
      </c>
      <c r="Z77" s="148">
        <f t="shared" si="8"/>
        <v>617341</v>
      </c>
    </row>
    <row r="78" spans="1:26" x14ac:dyDescent="0.2">
      <c r="A78" s="17" t="str">
        <f t="shared" si="7"/>
        <v>1401902</v>
      </c>
      <c r="B78" s="18" t="s">
        <v>666</v>
      </c>
      <c r="C78" s="19">
        <v>19</v>
      </c>
      <c r="D78" s="18" t="s">
        <v>418</v>
      </c>
      <c r="E78" s="15">
        <v>39</v>
      </c>
      <c r="F78" s="499"/>
      <c r="G78" s="496" t="s">
        <v>286</v>
      </c>
      <c r="H78" s="478" t="s">
        <v>597</v>
      </c>
      <c r="I78" s="108" t="s">
        <v>596</v>
      </c>
      <c r="J78" s="98" t="s">
        <v>595</v>
      </c>
      <c r="K78" s="31">
        <f>VLOOKUP($A78&amp;K$84,決統データ!$A$3:$DE$187,$E78+19,FALSE)</f>
        <v>0</v>
      </c>
      <c r="L78" s="31">
        <f>VLOOKUP($A78&amp;L$84,決統データ!$A$3:$DE$187,$E78+19,FALSE)</f>
        <v>0</v>
      </c>
      <c r="M78" s="31">
        <f>VLOOKUP($A78&amp;M$84,決統データ!$A$3:$DE$187,$E78+19,FALSE)</f>
        <v>0</v>
      </c>
      <c r="N78" s="31">
        <f>VLOOKUP($A78&amp;N$84,決統データ!$A$3:$DE$187,$E78+19,FALSE)</f>
        <v>0</v>
      </c>
      <c r="O78" s="31">
        <f>VLOOKUP($A78&amp;O$84,決統データ!$A$3:$DE$187,$E78+19,FALSE)</f>
        <v>0</v>
      </c>
      <c r="P78" s="31">
        <f>VLOOKUP($A78&amp;P$84,決統データ!$A$3:$DE$187,$E78+19,FALSE)</f>
        <v>0</v>
      </c>
      <c r="Q78" s="31">
        <f>VLOOKUP($A78&amp;Q$84,決統データ!$A$3:$DE$187,$E78+19,FALSE)</f>
        <v>0</v>
      </c>
      <c r="R78" s="31">
        <f>VLOOKUP($A78&amp;R$84,決統データ!$A$3:$DE$187,$E78+19,FALSE)</f>
        <v>59123</v>
      </c>
      <c r="S78" s="31">
        <f>VLOOKUP($A78&amp;S$84,決統データ!$A$3:$DE$187,$E78+19,FALSE)</f>
        <v>0</v>
      </c>
      <c r="T78" s="31">
        <f>VLOOKUP($A78&amp;T$84,決統データ!$A$3:$DE$187,$E78+19,FALSE)</f>
        <v>0</v>
      </c>
      <c r="U78" s="31">
        <f>VLOOKUP($A78&amp;U$84,決統データ!$A$3:$DE$187,$E78+19,FALSE)</f>
        <v>0</v>
      </c>
      <c r="V78" s="31">
        <f>VLOOKUP($A78&amp;V$84,決統データ!$A$3:$DE$187,$E78+19,FALSE)</f>
        <v>0</v>
      </c>
      <c r="W78" s="31">
        <f>VLOOKUP($A78&amp;W$84,決統データ!$A$3:$DE$187,$E78+19,FALSE)</f>
        <v>0</v>
      </c>
      <c r="X78" s="31">
        <f>VLOOKUP($A78&amp;X$84,決統データ!$A$3:$DE$187,$E78+19,FALSE)</f>
        <v>0</v>
      </c>
      <c r="Y78" s="31">
        <f>VLOOKUP($A78&amp;Y$84,決統データ!$A$3:$DE$187,$E78+19,FALSE)</f>
        <v>0</v>
      </c>
      <c r="Z78" s="148">
        <f t="shared" si="8"/>
        <v>59123</v>
      </c>
    </row>
    <row r="79" spans="1:26" x14ac:dyDescent="0.2">
      <c r="A79" s="17" t="str">
        <f t="shared" si="7"/>
        <v>1401902</v>
      </c>
      <c r="B79" s="18" t="s">
        <v>666</v>
      </c>
      <c r="C79" s="19">
        <v>19</v>
      </c>
      <c r="D79" s="18" t="s">
        <v>418</v>
      </c>
      <c r="E79" s="15">
        <v>40</v>
      </c>
      <c r="F79" s="499"/>
      <c r="G79" s="497"/>
      <c r="H79" s="477"/>
      <c r="I79" s="108" t="s">
        <v>594</v>
      </c>
      <c r="J79" s="98" t="s">
        <v>593</v>
      </c>
      <c r="K79" s="31">
        <f>VLOOKUP($A79&amp;K$84,決統データ!$A$3:$DE$187,$E79+19,FALSE)</f>
        <v>470232</v>
      </c>
      <c r="L79" s="31">
        <f>VLOOKUP($A79&amp;L$84,決統データ!$A$3:$DE$187,$E79+19,FALSE)</f>
        <v>0</v>
      </c>
      <c r="M79" s="31">
        <f>VLOOKUP($A79&amp;M$84,決統データ!$A$3:$DE$187,$E79+19,FALSE)</f>
        <v>0</v>
      </c>
      <c r="N79" s="31">
        <f>VLOOKUP($A79&amp;N$84,決統データ!$A$3:$DE$187,$E79+19,FALSE)</f>
        <v>0</v>
      </c>
      <c r="O79" s="31">
        <f>VLOOKUP($A79&amp;O$84,決統データ!$A$3:$DE$187,$E79+19,FALSE)</f>
        <v>0</v>
      </c>
      <c r="P79" s="31">
        <f>VLOOKUP($A79&amp;P$84,決統データ!$A$3:$DE$187,$E79+19,FALSE)</f>
        <v>0</v>
      </c>
      <c r="Q79" s="31">
        <f>VLOOKUP($A79&amp;Q$84,決統データ!$A$3:$DE$187,$E79+19,FALSE)</f>
        <v>0</v>
      </c>
      <c r="R79" s="31">
        <f>VLOOKUP($A79&amp;R$84,決統データ!$A$3:$DE$187,$E79+19,FALSE)</f>
        <v>27186</v>
      </c>
      <c r="S79" s="31">
        <f>VLOOKUP($A79&amp;S$84,決統データ!$A$3:$DE$187,$E79+19,FALSE)</f>
        <v>0</v>
      </c>
      <c r="T79" s="31">
        <f>VLOOKUP($A79&amp;T$84,決統データ!$A$3:$DE$187,$E79+19,FALSE)</f>
        <v>0</v>
      </c>
      <c r="U79" s="31">
        <f>VLOOKUP($A79&amp;U$84,決統データ!$A$3:$DE$187,$E79+19,FALSE)</f>
        <v>0</v>
      </c>
      <c r="V79" s="31">
        <f>VLOOKUP($A79&amp;V$84,決統データ!$A$3:$DE$187,$E79+19,FALSE)</f>
        <v>0</v>
      </c>
      <c r="W79" s="31">
        <f>VLOOKUP($A79&amp;W$84,決統データ!$A$3:$DE$187,$E79+19,FALSE)</f>
        <v>0</v>
      </c>
      <c r="X79" s="31">
        <f>VLOOKUP($A79&amp;X$84,決統データ!$A$3:$DE$187,$E79+19,FALSE)</f>
        <v>0</v>
      </c>
      <c r="Y79" s="31">
        <f>VLOOKUP($A79&amp;Y$84,決統データ!$A$3:$DE$187,$E79+19,FALSE)</f>
        <v>0</v>
      </c>
      <c r="Z79" s="148">
        <f t="shared" si="8"/>
        <v>497418</v>
      </c>
    </row>
    <row r="80" spans="1:26" x14ac:dyDescent="0.2">
      <c r="A80" s="17" t="str">
        <f t="shared" si="7"/>
        <v>1401902</v>
      </c>
      <c r="B80" s="18" t="s">
        <v>666</v>
      </c>
      <c r="C80" s="19">
        <v>19</v>
      </c>
      <c r="D80" s="18" t="s">
        <v>418</v>
      </c>
      <c r="E80" s="15">
        <v>41</v>
      </c>
      <c r="F80" s="499"/>
      <c r="G80" s="497"/>
      <c r="H80" s="477"/>
      <c r="I80" s="108" t="s">
        <v>592</v>
      </c>
      <c r="J80" s="98" t="s">
        <v>591</v>
      </c>
      <c r="K80" s="31">
        <f>VLOOKUP($A80&amp;K$84,決統データ!$A$3:$DE$187,$E80+19,FALSE)</f>
        <v>60800</v>
      </c>
      <c r="L80" s="31">
        <f>VLOOKUP($A80&amp;L$84,決統データ!$A$3:$DE$187,$E80+19,FALSE)</f>
        <v>0</v>
      </c>
      <c r="M80" s="31">
        <f>VLOOKUP($A80&amp;M$84,決統データ!$A$3:$DE$187,$E80+19,FALSE)</f>
        <v>0</v>
      </c>
      <c r="N80" s="31">
        <f>VLOOKUP($A80&amp;N$84,決統データ!$A$3:$DE$187,$E80+19,FALSE)</f>
        <v>0</v>
      </c>
      <c r="O80" s="31">
        <f>VLOOKUP($A80&amp;O$84,決統データ!$A$3:$DE$187,$E80+19,FALSE)</f>
        <v>0</v>
      </c>
      <c r="P80" s="31">
        <f>VLOOKUP($A80&amp;P$84,決統データ!$A$3:$DE$187,$E80+19,FALSE)</f>
        <v>0</v>
      </c>
      <c r="Q80" s="31">
        <f>VLOOKUP($A80&amp;Q$84,決統データ!$A$3:$DE$187,$E80+19,FALSE)</f>
        <v>0</v>
      </c>
      <c r="R80" s="31">
        <f>VLOOKUP($A80&amp;R$84,決統データ!$A$3:$DE$187,$E80+19,FALSE)</f>
        <v>0</v>
      </c>
      <c r="S80" s="31">
        <f>VLOOKUP($A80&amp;S$84,決統データ!$A$3:$DE$187,$E80+19,FALSE)</f>
        <v>0</v>
      </c>
      <c r="T80" s="31">
        <f>VLOOKUP($A80&amp;T$84,決統データ!$A$3:$DE$187,$E80+19,FALSE)</f>
        <v>0</v>
      </c>
      <c r="U80" s="31">
        <f>VLOOKUP($A80&amp;U$84,決統データ!$A$3:$DE$187,$E80+19,FALSE)</f>
        <v>0</v>
      </c>
      <c r="V80" s="31">
        <f>VLOOKUP($A80&amp;V$84,決統データ!$A$3:$DE$187,$E80+19,FALSE)</f>
        <v>0</v>
      </c>
      <c r="W80" s="31">
        <f>VLOOKUP($A80&amp;W$84,決統データ!$A$3:$DE$187,$E80+19,FALSE)</f>
        <v>0</v>
      </c>
      <c r="X80" s="31">
        <f>VLOOKUP($A80&amp;X$84,決統データ!$A$3:$DE$187,$E80+19,FALSE)</f>
        <v>0</v>
      </c>
      <c r="Y80" s="31">
        <f>VLOOKUP($A80&amp;Y$84,決統データ!$A$3:$DE$187,$E80+19,FALSE)</f>
        <v>0</v>
      </c>
      <c r="Z80" s="148">
        <f t="shared" si="8"/>
        <v>60800</v>
      </c>
    </row>
    <row r="81" spans="1:26" x14ac:dyDescent="0.2">
      <c r="A81" s="17" t="str">
        <f t="shared" si="7"/>
        <v>1401902</v>
      </c>
      <c r="B81" s="18" t="s">
        <v>666</v>
      </c>
      <c r="C81" s="19">
        <v>19</v>
      </c>
      <c r="D81" s="18" t="s">
        <v>418</v>
      </c>
      <c r="E81" s="15">
        <v>42</v>
      </c>
      <c r="F81" s="499"/>
      <c r="G81" s="497"/>
      <c r="H81" s="95" t="s">
        <v>590</v>
      </c>
      <c r="I81" s="97"/>
      <c r="J81" s="98"/>
      <c r="K81" s="31">
        <f>VLOOKUP($A81&amp;K$84,決統データ!$A$3:$DE$187,$E81+19,FALSE)</f>
        <v>0</v>
      </c>
      <c r="L81" s="31">
        <f>VLOOKUP($A81&amp;L$84,決統データ!$A$3:$DE$187,$E81+19,FALSE)</f>
        <v>0</v>
      </c>
      <c r="M81" s="31">
        <f>VLOOKUP($A81&amp;M$84,決統データ!$A$3:$DE$187,$E81+19,FALSE)</f>
        <v>0</v>
      </c>
      <c r="N81" s="31">
        <f>VLOOKUP($A81&amp;N$84,決統データ!$A$3:$DE$187,$E81+19,FALSE)</f>
        <v>0</v>
      </c>
      <c r="O81" s="31">
        <f>VLOOKUP($A81&amp;O$84,決統データ!$A$3:$DE$187,$E81+19,FALSE)</f>
        <v>0</v>
      </c>
      <c r="P81" s="31">
        <f>VLOOKUP($A81&amp;P$84,決統データ!$A$3:$DE$187,$E81+19,FALSE)</f>
        <v>0</v>
      </c>
      <c r="Q81" s="31">
        <f>VLOOKUP($A81&amp;Q$84,決統データ!$A$3:$DE$187,$E81+19,FALSE)</f>
        <v>0</v>
      </c>
      <c r="R81" s="31">
        <f>VLOOKUP($A81&amp;R$84,決統データ!$A$3:$DE$187,$E81+19,FALSE)</f>
        <v>0</v>
      </c>
      <c r="S81" s="31">
        <f>VLOOKUP($A81&amp;S$84,決統データ!$A$3:$DE$187,$E81+19,FALSE)</f>
        <v>0</v>
      </c>
      <c r="T81" s="31">
        <f>VLOOKUP($A81&amp;T$84,決統データ!$A$3:$DE$187,$E81+19,FALSE)</f>
        <v>0</v>
      </c>
      <c r="U81" s="31">
        <f>VLOOKUP($A81&amp;U$84,決統データ!$A$3:$DE$187,$E81+19,FALSE)</f>
        <v>0</v>
      </c>
      <c r="V81" s="31">
        <f>VLOOKUP($A81&amp;V$84,決統データ!$A$3:$DE$187,$E81+19,FALSE)</f>
        <v>0</v>
      </c>
      <c r="W81" s="31">
        <f>VLOOKUP($A81&amp;W$84,決統データ!$A$3:$DE$187,$E81+19,FALSE)</f>
        <v>0</v>
      </c>
      <c r="X81" s="31">
        <f>VLOOKUP($A81&amp;X$84,決統データ!$A$3:$DE$187,$E81+19,FALSE)</f>
        <v>0</v>
      </c>
      <c r="Y81" s="31">
        <f>VLOOKUP($A81&amp;Y$84,決統データ!$A$3:$DE$187,$E81+19,FALSE)</f>
        <v>0</v>
      </c>
      <c r="Z81" s="148">
        <f t="shared" si="8"/>
        <v>0</v>
      </c>
    </row>
    <row r="82" spans="1:26" x14ac:dyDescent="0.2">
      <c r="A82" s="17" t="str">
        <f t="shared" si="7"/>
        <v>1401902</v>
      </c>
      <c r="B82" s="18" t="s">
        <v>666</v>
      </c>
      <c r="C82" s="19">
        <v>19</v>
      </c>
      <c r="D82" s="18" t="s">
        <v>418</v>
      </c>
      <c r="E82" s="15">
        <v>43</v>
      </c>
      <c r="F82" s="499"/>
      <c r="G82" s="498"/>
      <c r="H82" s="95" t="s">
        <v>482</v>
      </c>
      <c r="I82" s="97"/>
      <c r="J82" s="98"/>
      <c r="K82" s="31">
        <f>VLOOKUP($A82&amp;K$84,決統データ!$A$3:$DE$187,$E82+19,FALSE)</f>
        <v>0</v>
      </c>
      <c r="L82" s="31">
        <f>VLOOKUP($A82&amp;L$84,決統データ!$A$3:$DE$187,$E82+19,FALSE)</f>
        <v>0</v>
      </c>
      <c r="M82" s="31">
        <f>VLOOKUP($A82&amp;M$84,決統データ!$A$3:$DE$187,$E82+19,FALSE)</f>
        <v>0</v>
      </c>
      <c r="N82" s="31">
        <f>VLOOKUP($A82&amp;N$84,決統データ!$A$3:$DE$187,$E82+19,FALSE)</f>
        <v>0</v>
      </c>
      <c r="O82" s="31">
        <f>VLOOKUP($A82&amp;O$84,決統データ!$A$3:$DE$187,$E82+19,FALSE)</f>
        <v>0</v>
      </c>
      <c r="P82" s="31">
        <f>VLOOKUP($A82&amp;P$84,決統データ!$A$3:$DE$187,$E82+19,FALSE)</f>
        <v>0</v>
      </c>
      <c r="Q82" s="31">
        <f>VLOOKUP($A82&amp;Q$84,決統データ!$A$3:$DE$187,$E82+19,FALSE)</f>
        <v>0</v>
      </c>
      <c r="R82" s="31">
        <f>VLOOKUP($A82&amp;R$84,決統データ!$A$3:$DE$187,$E82+19,FALSE)</f>
        <v>0</v>
      </c>
      <c r="S82" s="31">
        <f>VLOOKUP($A82&amp;S$84,決統データ!$A$3:$DE$187,$E82+19,FALSE)</f>
        <v>0</v>
      </c>
      <c r="T82" s="31">
        <f>VLOOKUP($A82&amp;T$84,決統データ!$A$3:$DE$187,$E82+19,FALSE)</f>
        <v>0</v>
      </c>
      <c r="U82" s="31">
        <f>VLOOKUP($A82&amp;U$84,決統データ!$A$3:$DE$187,$E82+19,FALSE)</f>
        <v>0</v>
      </c>
      <c r="V82" s="31">
        <f>VLOOKUP($A82&amp;V$84,決統データ!$A$3:$DE$187,$E82+19,FALSE)</f>
        <v>0</v>
      </c>
      <c r="W82" s="31">
        <f>VLOOKUP($A82&amp;W$84,決統データ!$A$3:$DE$187,$E82+19,FALSE)</f>
        <v>0</v>
      </c>
      <c r="X82" s="31">
        <f>VLOOKUP($A82&amp;X$84,決統データ!$A$3:$DE$187,$E82+19,FALSE)</f>
        <v>0</v>
      </c>
      <c r="Y82" s="31">
        <f>VLOOKUP($A82&amp;Y$84,決統データ!$A$3:$DE$187,$E82+19,FALSE)</f>
        <v>0</v>
      </c>
      <c r="Z82" s="148">
        <f t="shared" si="8"/>
        <v>0</v>
      </c>
    </row>
    <row r="83" spans="1:26" hidden="1" x14ac:dyDescent="0.2">
      <c r="K83" s="1" t="s">
        <v>942</v>
      </c>
      <c r="L83" s="1" t="s">
        <v>942</v>
      </c>
      <c r="M83" s="1" t="s">
        <v>942</v>
      </c>
      <c r="N83" s="1" t="s">
        <v>942</v>
      </c>
      <c r="O83" s="1" t="s">
        <v>942</v>
      </c>
      <c r="P83" s="1" t="s">
        <v>942</v>
      </c>
      <c r="Q83" s="1" t="s">
        <v>942</v>
      </c>
      <c r="R83" s="1" t="s">
        <v>942</v>
      </c>
      <c r="S83" s="1" t="s">
        <v>942</v>
      </c>
      <c r="T83" s="1" t="s">
        <v>942</v>
      </c>
      <c r="U83" s="1" t="s">
        <v>942</v>
      </c>
      <c r="V83" s="1" t="s">
        <v>942</v>
      </c>
      <c r="W83" s="1" t="s">
        <v>942</v>
      </c>
      <c r="X83" s="1" t="s">
        <v>942</v>
      </c>
      <c r="Y83" s="1" t="s">
        <v>942</v>
      </c>
    </row>
    <row r="84" spans="1:26" hidden="1" x14ac:dyDescent="0.2">
      <c r="K84" s="83" t="str">
        <f>+K85&amp;K87</f>
        <v>262021001</v>
      </c>
      <c r="L84" s="83" t="str">
        <f t="shared" ref="L84:X84" si="9">+L85&amp;L87</f>
        <v>262021003</v>
      </c>
      <c r="M84" s="83" t="str">
        <f t="shared" si="9"/>
        <v>262021004</v>
      </c>
      <c r="N84" s="83" t="str">
        <f t="shared" si="9"/>
        <v>262021005</v>
      </c>
      <c r="O84" s="83" t="str">
        <f>+O85&amp;O87</f>
        <v>262021006</v>
      </c>
      <c r="P84" s="83" t="str">
        <f t="shared" si="9"/>
        <v>262030001</v>
      </c>
      <c r="Q84" s="83" t="str">
        <f t="shared" si="9"/>
        <v>262030002</v>
      </c>
      <c r="R84" s="83" t="str">
        <f t="shared" si="9"/>
        <v>262030003</v>
      </c>
      <c r="S84" s="83" t="str">
        <f>+S85&amp;S87</f>
        <v>262048001</v>
      </c>
      <c r="T84" s="83" t="str">
        <f>+T85&amp;T87</f>
        <v>262048002</v>
      </c>
      <c r="U84" s="14">
        <v>262056001</v>
      </c>
      <c r="V84" s="14">
        <v>262056002</v>
      </c>
      <c r="W84" s="83" t="str">
        <f t="shared" si="9"/>
        <v>262099001</v>
      </c>
      <c r="X84" s="83" t="str">
        <f t="shared" si="9"/>
        <v>262099002</v>
      </c>
      <c r="Y84" s="83" t="str">
        <f>+Y85&amp;Y87</f>
        <v>262102001</v>
      </c>
    </row>
    <row r="85" spans="1:26" hidden="1" x14ac:dyDescent="0.2">
      <c r="K85" s="11" t="s">
        <v>231</v>
      </c>
      <c r="L85" s="11" t="s">
        <v>231</v>
      </c>
      <c r="M85" s="11" t="s">
        <v>231</v>
      </c>
      <c r="N85" s="11" t="s">
        <v>231</v>
      </c>
      <c r="O85" s="11" t="s">
        <v>231</v>
      </c>
      <c r="P85" s="11" t="s">
        <v>232</v>
      </c>
      <c r="Q85" s="11" t="s">
        <v>232</v>
      </c>
      <c r="R85" s="11" t="s">
        <v>232</v>
      </c>
      <c r="S85" s="184" t="s">
        <v>233</v>
      </c>
      <c r="T85" s="11" t="s">
        <v>233</v>
      </c>
      <c r="U85" s="181">
        <v>262056</v>
      </c>
      <c r="V85" s="181">
        <v>262056</v>
      </c>
      <c r="W85" s="11" t="s">
        <v>393</v>
      </c>
      <c r="X85" s="11" t="s">
        <v>393</v>
      </c>
      <c r="Y85" s="11" t="s">
        <v>390</v>
      </c>
    </row>
    <row r="86" spans="1:26" hidden="1" x14ac:dyDescent="0.2">
      <c r="K86" s="11" t="s">
        <v>127</v>
      </c>
      <c r="L86" s="11" t="s">
        <v>127</v>
      </c>
      <c r="M86" s="11" t="s">
        <v>127</v>
      </c>
      <c r="N86" s="11" t="s">
        <v>127</v>
      </c>
      <c r="O86" s="11" t="s">
        <v>127</v>
      </c>
      <c r="P86" s="11" t="s">
        <v>128</v>
      </c>
      <c r="Q86" s="11" t="s">
        <v>128</v>
      </c>
      <c r="R86" s="11" t="s">
        <v>128</v>
      </c>
      <c r="S86" s="11" t="s">
        <v>757</v>
      </c>
      <c r="T86" s="11" t="s">
        <v>757</v>
      </c>
      <c r="U86" s="11" t="s">
        <v>52</v>
      </c>
      <c r="V86" s="11" t="s">
        <v>52</v>
      </c>
      <c r="W86" s="11" t="s">
        <v>392</v>
      </c>
      <c r="X86" s="11" t="s">
        <v>392</v>
      </c>
      <c r="Y86" s="11" t="s">
        <v>389</v>
      </c>
    </row>
    <row r="87" spans="1:26" hidden="1" x14ac:dyDescent="0.2">
      <c r="K87" s="11" t="s">
        <v>381</v>
      </c>
      <c r="L87" s="11" t="s">
        <v>379</v>
      </c>
      <c r="M87" s="11" t="s">
        <v>387</v>
      </c>
      <c r="N87" s="11" t="s">
        <v>386</v>
      </c>
      <c r="O87" s="189" t="s">
        <v>766</v>
      </c>
      <c r="P87" s="11" t="s">
        <v>381</v>
      </c>
      <c r="Q87" s="11" t="s">
        <v>380</v>
      </c>
      <c r="R87" s="11" t="s">
        <v>379</v>
      </c>
      <c r="S87" s="11" t="s">
        <v>381</v>
      </c>
      <c r="T87" s="11" t="s">
        <v>380</v>
      </c>
      <c r="U87" s="11" t="s">
        <v>381</v>
      </c>
      <c r="V87" s="11" t="s">
        <v>380</v>
      </c>
      <c r="W87" s="11" t="s">
        <v>381</v>
      </c>
      <c r="X87" s="16" t="s">
        <v>903</v>
      </c>
      <c r="Y87" s="11" t="s">
        <v>381</v>
      </c>
    </row>
    <row r="88" spans="1:26" hidden="1" x14ac:dyDescent="0.2">
      <c r="K88" s="11" t="s">
        <v>405</v>
      </c>
      <c r="L88" s="11" t="s">
        <v>404</v>
      </c>
      <c r="M88" s="11" t="s">
        <v>403</v>
      </c>
      <c r="N88" s="11" t="s">
        <v>402</v>
      </c>
      <c r="O88" s="11" t="s">
        <v>767</v>
      </c>
      <c r="P88" s="11" t="s">
        <v>400</v>
      </c>
      <c r="Q88" s="11" t="s">
        <v>399</v>
      </c>
      <c r="R88" s="11" t="s">
        <v>398</v>
      </c>
      <c r="S88" s="11" t="s">
        <v>758</v>
      </c>
      <c r="T88" s="11" t="s">
        <v>761</v>
      </c>
      <c r="U88" s="11" t="s">
        <v>56</v>
      </c>
      <c r="V88" s="11" t="s">
        <v>58</v>
      </c>
      <c r="W88" s="11" t="s">
        <v>394</v>
      </c>
      <c r="X88" s="11" t="s">
        <v>901</v>
      </c>
      <c r="Y88" s="11" t="s">
        <v>391</v>
      </c>
    </row>
    <row r="89" spans="1:26" hidden="1" x14ac:dyDescent="0.2"/>
  </sheetData>
  <sheetProtection algorithmName="SHA-512" hashValue="hhzvLPQwMlsMPnEP8E7TnZhKj7rMUrGrGVRBRILoxWZw/t77S4ifX51BbCs94ePczUrJkwCaeAB5jEoJ3Ew9Pg==" saltValue="rX2XUQ1oyluR36jcmFhofg==" spinCount="100000" sheet="1" objects="1" scenarios="1"/>
  <customSheetViews>
    <customSheetView guid="{247A5D4D-80F1-4466-92F7-7A3BC78E450F}" printArea="1" topLeftCell="Q4">
      <selection activeCell="C43" sqref="C43"/>
      <pageMargins left="0.78740157480314965" right="0.78740157480314965" top="0.78740157480314965" bottom="0.78740157480314965" header="0.51181102362204722" footer="0.51181102362204722"/>
      <pageSetup paperSize="9" scale="60" orientation="portrait" blackAndWhite="1" horizontalDpi="300" verticalDpi="300"/>
      <headerFooter alignWithMargins="0"/>
    </customSheetView>
  </customSheetViews>
  <mergeCells count="41">
    <mergeCell ref="F32:H35"/>
    <mergeCell ref="G43:H47"/>
    <mergeCell ref="F55:F66"/>
    <mergeCell ref="G48:H52"/>
    <mergeCell ref="F43:F54"/>
    <mergeCell ref="G55:H59"/>
    <mergeCell ref="F36:J36"/>
    <mergeCell ref="G38:J38"/>
    <mergeCell ref="G39:J39"/>
    <mergeCell ref="G40:J40"/>
    <mergeCell ref="F37:F40"/>
    <mergeCell ref="F41:J41"/>
    <mergeCell ref="F42:J42"/>
    <mergeCell ref="H78:H80"/>
    <mergeCell ref="G78:G82"/>
    <mergeCell ref="F76:F82"/>
    <mergeCell ref="G76:J76"/>
    <mergeCell ref="G77:J77"/>
    <mergeCell ref="G75:J75"/>
    <mergeCell ref="G65:H66"/>
    <mergeCell ref="F73:F75"/>
    <mergeCell ref="G60:H64"/>
    <mergeCell ref="G53:H54"/>
    <mergeCell ref="F67:F72"/>
    <mergeCell ref="G68:G71"/>
    <mergeCell ref="H22:H24"/>
    <mergeCell ref="G22:G26"/>
    <mergeCell ref="F21:F26"/>
    <mergeCell ref="G37:J37"/>
    <mergeCell ref="F3:J3"/>
    <mergeCell ref="F6:F20"/>
    <mergeCell ref="G13:I14"/>
    <mergeCell ref="G19:I20"/>
    <mergeCell ref="G10:I12"/>
    <mergeCell ref="G6:I9"/>
    <mergeCell ref="G15:J15"/>
    <mergeCell ref="G16:J16"/>
    <mergeCell ref="G17:J17"/>
    <mergeCell ref="G18:J18"/>
    <mergeCell ref="H25:J25"/>
    <mergeCell ref="F27:F30"/>
  </mergeCells>
  <phoneticPr fontId="3"/>
  <pageMargins left="0.78740157480314965" right="0.78740157480314965" top="0.78740157480314965" bottom="0.78740157480314965" header="0.51181102362204722" footer="0.51181102362204722"/>
  <pageSetup paperSize="9" scale="61" fitToWidth="0" orientation="portrait" blackAndWhite="1" r:id="rId1"/>
  <headerFooter alignWithMargins="0"/>
  <colBreaks count="1" manualBreakCount="1">
    <brk id="22" max="81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FF0000"/>
  </sheetPr>
  <dimension ref="A1:Q96"/>
  <sheetViews>
    <sheetView view="pageBreakPreview" zoomScaleNormal="100" zoomScaleSheetLayoutView="100" workbookViewId="0">
      <pane ySplit="2" topLeftCell="A3" activePane="bottomLeft" state="frozen"/>
      <selection pane="bottomLeft" activeCell="F90" sqref="A90:XFD96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3.5" style="1" customWidth="1"/>
    <col min="7" max="7" width="5.08203125" style="1" customWidth="1"/>
    <col min="8" max="8" width="5" style="1" customWidth="1"/>
    <col min="9" max="9" width="4.08203125" style="1" customWidth="1"/>
    <col min="10" max="10" width="28.5" style="1" customWidth="1"/>
    <col min="11" max="17" width="11.58203125" style="74" customWidth="1"/>
    <col min="18" max="16384" width="9" style="1"/>
  </cols>
  <sheetData>
    <row r="1" spans="1:17" x14ac:dyDescent="0.2">
      <c r="F1" s="1" t="s">
        <v>517</v>
      </c>
      <c r="Q1" s="75" t="s">
        <v>182</v>
      </c>
    </row>
    <row r="2" spans="1:17" ht="33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60"/>
      <c r="G2" s="360"/>
      <c r="H2" s="360"/>
      <c r="I2" s="360"/>
      <c r="J2" s="360"/>
      <c r="K2" s="109" t="s">
        <v>127</v>
      </c>
      <c r="L2" s="109" t="s">
        <v>128</v>
      </c>
      <c r="M2" s="109" t="s">
        <v>762</v>
      </c>
      <c r="N2" s="109" t="s">
        <v>59</v>
      </c>
      <c r="O2" s="109" t="s">
        <v>661</v>
      </c>
      <c r="P2" s="109" t="s">
        <v>776</v>
      </c>
      <c r="Q2" s="109" t="s">
        <v>247</v>
      </c>
    </row>
    <row r="3" spans="1:17" x14ac:dyDescent="0.2">
      <c r="A3" s="17" t="str">
        <f>+B3&amp;C3&amp;D3</f>
        <v>1402601</v>
      </c>
      <c r="B3" s="18" t="s">
        <v>666</v>
      </c>
      <c r="C3" s="19">
        <v>26</v>
      </c>
      <c r="D3" s="18" t="s">
        <v>412</v>
      </c>
      <c r="E3" s="21" t="s">
        <v>413</v>
      </c>
      <c r="F3" s="363" t="s">
        <v>516</v>
      </c>
      <c r="G3" s="404" t="s">
        <v>515</v>
      </c>
      <c r="H3" s="404"/>
      <c r="I3" s="404"/>
      <c r="J3" s="404"/>
      <c r="K3" s="31">
        <f>VLOOKUP($A3&amp;K$92,決統データ!$A$3:$DE$187,$E3+19,FALSE)</f>
        <v>45969</v>
      </c>
      <c r="L3" s="31">
        <f>VLOOKUP($A3&amp;L$92,決統データ!$A$3:$DE$187,$E3+19,FALSE)</f>
        <v>14323</v>
      </c>
      <c r="M3" s="31">
        <f>VLOOKUP($A3&amp;M$92,決統データ!$A$3:$DE$187,$E3+19,FALSE)</f>
        <v>21516</v>
      </c>
      <c r="N3" s="31">
        <f>VLOOKUP($A3&amp;N$92,決統データ!$A$3:$DE$187,$E3+19,FALSE)</f>
        <v>13384</v>
      </c>
      <c r="O3" s="31">
        <f>VLOOKUP($A3&amp;O$92,決統データ!$A$3:$DE$187,$E3+19,FALSE)</f>
        <v>59711</v>
      </c>
      <c r="P3" s="31">
        <f>VLOOKUP($A3&amp;P$92,決統データ!$A$3:$DE$187,$E3+19,FALSE)</f>
        <v>10609</v>
      </c>
      <c r="Q3" s="171">
        <f t="shared" ref="Q3:Q34" si="0">SUM(K3:P3)</f>
        <v>165512</v>
      </c>
    </row>
    <row r="4" spans="1:17" x14ac:dyDescent="0.2">
      <c r="A4" s="17" t="str">
        <f t="shared" ref="A4:A67" si="1">+B4&amp;C4&amp;D4</f>
        <v>1402601</v>
      </c>
      <c r="B4" s="18" t="s">
        <v>666</v>
      </c>
      <c r="C4" s="19">
        <v>26</v>
      </c>
      <c r="D4" s="18" t="s">
        <v>412</v>
      </c>
      <c r="E4" s="14">
        <v>2</v>
      </c>
      <c r="F4" s="363"/>
      <c r="G4" s="241" t="s">
        <v>514</v>
      </c>
      <c r="H4" s="241"/>
      <c r="I4" s="241"/>
      <c r="J4" s="241"/>
      <c r="K4" s="31">
        <f>VLOOKUP($A4&amp;K$92,決統データ!$A$3:$DE$187,$E4+19,FALSE)</f>
        <v>44142</v>
      </c>
      <c r="L4" s="31">
        <f>VLOOKUP($A4&amp;L$92,決統データ!$A$3:$DE$187,$E4+19,FALSE)</f>
        <v>14223</v>
      </c>
      <c r="M4" s="31">
        <f>VLOOKUP($A4&amp;M$92,決統データ!$A$3:$DE$187,$E4+19,FALSE)</f>
        <v>21516</v>
      </c>
      <c r="N4" s="31">
        <f>VLOOKUP($A4&amp;N$92,決統データ!$A$3:$DE$187,$E4+19,FALSE)</f>
        <v>13384</v>
      </c>
      <c r="O4" s="31">
        <f>VLOOKUP($A4&amp;O$92,決統データ!$A$3:$DE$187,$E4+19,FALSE)</f>
        <v>59246</v>
      </c>
      <c r="P4" s="31">
        <f>VLOOKUP($A4&amp;P$92,決統データ!$A$3:$DE$187,$E4+19,FALSE)</f>
        <v>10609</v>
      </c>
      <c r="Q4" s="171">
        <f t="shared" si="0"/>
        <v>163120</v>
      </c>
    </row>
    <row r="5" spans="1:17" x14ac:dyDescent="0.2">
      <c r="A5" s="17" t="str">
        <f t="shared" si="1"/>
        <v>1402601</v>
      </c>
      <c r="B5" s="18" t="s">
        <v>666</v>
      </c>
      <c r="C5" s="19">
        <v>26</v>
      </c>
      <c r="D5" s="18" t="s">
        <v>412</v>
      </c>
      <c r="E5" s="14">
        <v>3</v>
      </c>
      <c r="F5" s="363"/>
      <c r="G5" s="241" t="s">
        <v>513</v>
      </c>
      <c r="H5" s="241"/>
      <c r="I5" s="241"/>
      <c r="J5" s="241"/>
      <c r="K5" s="31">
        <f>VLOOKUP($A5&amp;K$92,決統データ!$A$3:$DE$187,$E5+19,FALSE)</f>
        <v>44142</v>
      </c>
      <c r="L5" s="31">
        <f>VLOOKUP($A5&amp;L$92,決統データ!$A$3:$DE$187,$E5+19,FALSE)</f>
        <v>14223</v>
      </c>
      <c r="M5" s="31">
        <f>VLOOKUP($A5&amp;M$92,決統データ!$A$3:$DE$187,$E5+19,FALSE)</f>
        <v>21516</v>
      </c>
      <c r="N5" s="31">
        <f>VLOOKUP($A5&amp;N$92,決統データ!$A$3:$DE$187,$E5+19,FALSE)</f>
        <v>13384</v>
      </c>
      <c r="O5" s="31">
        <f>VLOOKUP($A5&amp;O$92,決統データ!$A$3:$DE$187,$E5+19,FALSE)</f>
        <v>0</v>
      </c>
      <c r="P5" s="31">
        <f>VLOOKUP($A5&amp;P$92,決統データ!$A$3:$DE$187,$E5+19,FALSE)</f>
        <v>10609</v>
      </c>
      <c r="Q5" s="171">
        <f t="shared" si="0"/>
        <v>103874</v>
      </c>
    </row>
    <row r="6" spans="1:17" x14ac:dyDescent="0.2">
      <c r="A6" s="17" t="str">
        <f t="shared" si="1"/>
        <v>1402601</v>
      </c>
      <c r="B6" s="18" t="s">
        <v>666</v>
      </c>
      <c r="C6" s="19">
        <v>26</v>
      </c>
      <c r="D6" s="18" t="s">
        <v>412</v>
      </c>
      <c r="E6" s="14">
        <v>5</v>
      </c>
      <c r="F6" s="363"/>
      <c r="G6" s="241" t="s">
        <v>512</v>
      </c>
      <c r="H6" s="241"/>
      <c r="I6" s="241"/>
      <c r="J6" s="241"/>
      <c r="K6" s="31">
        <f>VLOOKUP($A6&amp;K$92,決統データ!$A$3:$DE$187,$E6+19,FALSE)</f>
        <v>0</v>
      </c>
      <c r="L6" s="31">
        <f>VLOOKUP($A6&amp;L$92,決統データ!$A$3:$DE$187,$E6+19,FALSE)</f>
        <v>0</v>
      </c>
      <c r="M6" s="31">
        <f>VLOOKUP($A6&amp;M$92,決統データ!$A$3:$DE$187,$E6+19,FALSE)</f>
        <v>0</v>
      </c>
      <c r="N6" s="31">
        <f>VLOOKUP($A6&amp;N$92,決統データ!$A$3:$DE$187,$E6+19,FALSE)</f>
        <v>0</v>
      </c>
      <c r="O6" s="31">
        <f>VLOOKUP($A6&amp;O$92,決統データ!$A$3:$DE$187,$E6+19,FALSE)</f>
        <v>0</v>
      </c>
      <c r="P6" s="31">
        <f>VLOOKUP($A6&amp;P$92,決統データ!$A$3:$DE$187,$E6+19,FALSE)</f>
        <v>0</v>
      </c>
      <c r="Q6" s="171">
        <f t="shared" si="0"/>
        <v>0</v>
      </c>
    </row>
    <row r="7" spans="1:17" x14ac:dyDescent="0.2">
      <c r="A7" s="17" t="str">
        <f t="shared" si="1"/>
        <v>1402601</v>
      </c>
      <c r="B7" s="18" t="s">
        <v>666</v>
      </c>
      <c r="C7" s="19">
        <v>26</v>
      </c>
      <c r="D7" s="18" t="s">
        <v>412</v>
      </c>
      <c r="E7" s="14">
        <v>6</v>
      </c>
      <c r="F7" s="363"/>
      <c r="G7" s="241" t="s">
        <v>503</v>
      </c>
      <c r="H7" s="241"/>
      <c r="I7" s="241"/>
      <c r="J7" s="241"/>
      <c r="K7" s="31">
        <f>VLOOKUP($A7&amp;K$92,決統データ!$A$3:$DE$187,$E7+19,FALSE)</f>
        <v>0</v>
      </c>
      <c r="L7" s="31">
        <f>VLOOKUP($A7&amp;L$92,決統データ!$A$3:$DE$187,$E7+19,FALSE)</f>
        <v>0</v>
      </c>
      <c r="M7" s="31">
        <f>VLOOKUP($A7&amp;M$92,決統データ!$A$3:$DE$187,$E7+19,FALSE)</f>
        <v>0</v>
      </c>
      <c r="N7" s="31">
        <f>VLOOKUP($A7&amp;N$92,決統データ!$A$3:$DE$187,$E7+19,FALSE)</f>
        <v>0</v>
      </c>
      <c r="O7" s="31">
        <f>VLOOKUP($A7&amp;O$92,決統データ!$A$3:$DE$187,$E7+19,FALSE)</f>
        <v>59246</v>
      </c>
      <c r="P7" s="31">
        <f>VLOOKUP($A7&amp;P$92,決統データ!$A$3:$DE$187,$E7+19,FALSE)</f>
        <v>0</v>
      </c>
      <c r="Q7" s="171">
        <f t="shared" si="0"/>
        <v>59246</v>
      </c>
    </row>
    <row r="8" spans="1:17" x14ac:dyDescent="0.2">
      <c r="A8" s="17" t="str">
        <f t="shared" si="1"/>
        <v>1402601</v>
      </c>
      <c r="B8" s="18" t="s">
        <v>666</v>
      </c>
      <c r="C8" s="19">
        <v>26</v>
      </c>
      <c r="D8" s="18" t="s">
        <v>412</v>
      </c>
      <c r="E8" s="14">
        <v>7</v>
      </c>
      <c r="F8" s="363"/>
      <c r="G8" s="241" t="s">
        <v>511</v>
      </c>
      <c r="H8" s="241"/>
      <c r="I8" s="241"/>
      <c r="J8" s="241"/>
      <c r="K8" s="31">
        <f>VLOOKUP($A8&amp;K$92,決統データ!$A$3:$DE$187,$E8+19,FALSE)</f>
        <v>1827</v>
      </c>
      <c r="L8" s="31">
        <f>VLOOKUP($A8&amp;L$92,決統データ!$A$3:$DE$187,$E8+19,FALSE)</f>
        <v>100</v>
      </c>
      <c r="M8" s="31">
        <f>VLOOKUP($A8&amp;M$92,決統データ!$A$3:$DE$187,$E8+19,FALSE)</f>
        <v>0</v>
      </c>
      <c r="N8" s="31">
        <f>VLOOKUP($A8&amp;N$92,決統データ!$A$3:$DE$187,$E8+19,FALSE)</f>
        <v>0</v>
      </c>
      <c r="O8" s="31">
        <f>VLOOKUP($A8&amp;O$92,決統データ!$A$3:$DE$187,$E8+19,FALSE)</f>
        <v>465</v>
      </c>
      <c r="P8" s="31">
        <f>VLOOKUP($A8&amp;P$92,決統データ!$A$3:$DE$187,$E8+19,FALSE)</f>
        <v>0</v>
      </c>
      <c r="Q8" s="171">
        <f t="shared" si="0"/>
        <v>2392</v>
      </c>
    </row>
    <row r="9" spans="1:17" x14ac:dyDescent="0.2">
      <c r="A9" s="17" t="str">
        <f t="shared" si="1"/>
        <v>1402601</v>
      </c>
      <c r="B9" s="18" t="s">
        <v>666</v>
      </c>
      <c r="C9" s="19">
        <v>26</v>
      </c>
      <c r="D9" s="18" t="s">
        <v>412</v>
      </c>
      <c r="E9" s="14">
        <v>8</v>
      </c>
      <c r="F9" s="363"/>
      <c r="G9" s="241" t="s">
        <v>510</v>
      </c>
      <c r="H9" s="241"/>
      <c r="I9" s="241"/>
      <c r="J9" s="241"/>
      <c r="K9" s="31">
        <f>VLOOKUP($A9&amp;K$92,決統データ!$A$3:$DE$187,$E9+19,FALSE)</f>
        <v>0</v>
      </c>
      <c r="L9" s="31">
        <f>VLOOKUP($A9&amp;L$92,決統データ!$A$3:$DE$187,$E9+19,FALSE)</f>
        <v>0</v>
      </c>
      <c r="M9" s="31">
        <f>VLOOKUP($A9&amp;M$92,決統データ!$A$3:$DE$187,$E9+19,FALSE)</f>
        <v>0</v>
      </c>
      <c r="N9" s="31">
        <f>VLOOKUP($A9&amp;N$92,決統データ!$A$3:$DE$187,$E9+19,FALSE)</f>
        <v>0</v>
      </c>
      <c r="O9" s="31">
        <f>VLOOKUP($A9&amp;O$92,決統データ!$A$3:$DE$187,$E9+19,FALSE)</f>
        <v>0</v>
      </c>
      <c r="P9" s="31">
        <f>VLOOKUP($A9&amp;P$92,決統データ!$A$3:$DE$187,$E9+19,FALSE)</f>
        <v>0</v>
      </c>
      <c r="Q9" s="171">
        <f t="shared" si="0"/>
        <v>0</v>
      </c>
    </row>
    <row r="10" spans="1:17" x14ac:dyDescent="0.2">
      <c r="A10" s="17" t="str">
        <f t="shared" si="1"/>
        <v>1402601</v>
      </c>
      <c r="B10" s="18" t="s">
        <v>666</v>
      </c>
      <c r="C10" s="19">
        <v>26</v>
      </c>
      <c r="D10" s="18" t="s">
        <v>412</v>
      </c>
      <c r="E10" s="14">
        <v>9</v>
      </c>
      <c r="F10" s="363"/>
      <c r="G10" s="241" t="s">
        <v>545</v>
      </c>
      <c r="H10" s="241"/>
      <c r="I10" s="241"/>
      <c r="J10" s="241"/>
      <c r="K10" s="31">
        <f>VLOOKUP($A10&amp;K$92,決統データ!$A$3:$DE$187,$E10+19,FALSE)</f>
        <v>0</v>
      </c>
      <c r="L10" s="31">
        <f>VLOOKUP($A10&amp;L$92,決統データ!$A$3:$DE$187,$E10+19,FALSE)</f>
        <v>0</v>
      </c>
      <c r="M10" s="31">
        <f>VLOOKUP($A10&amp;M$92,決統データ!$A$3:$DE$187,$E10+19,FALSE)</f>
        <v>0</v>
      </c>
      <c r="N10" s="31">
        <f>VLOOKUP($A10&amp;N$92,決統データ!$A$3:$DE$187,$E10+19,FALSE)</f>
        <v>0</v>
      </c>
      <c r="O10" s="31">
        <f>VLOOKUP($A10&amp;O$92,決統データ!$A$3:$DE$187,$E10+19,FALSE)</f>
        <v>0</v>
      </c>
      <c r="P10" s="31">
        <f>VLOOKUP($A10&amp;P$92,決統データ!$A$3:$DE$187,$E10+19,FALSE)</f>
        <v>0</v>
      </c>
      <c r="Q10" s="171">
        <f t="shared" si="0"/>
        <v>0</v>
      </c>
    </row>
    <row r="11" spans="1:17" x14ac:dyDescent="0.2">
      <c r="A11" s="17" t="str">
        <f t="shared" si="1"/>
        <v>1402601</v>
      </c>
      <c r="B11" s="18" t="s">
        <v>666</v>
      </c>
      <c r="C11" s="19">
        <v>26</v>
      </c>
      <c r="D11" s="18" t="s">
        <v>412</v>
      </c>
      <c r="E11" s="14">
        <v>10</v>
      </c>
      <c r="F11" s="363"/>
      <c r="G11" s="241" t="s">
        <v>544</v>
      </c>
      <c r="H11" s="241"/>
      <c r="I11" s="241"/>
      <c r="J11" s="241"/>
      <c r="K11" s="31">
        <f>VLOOKUP($A11&amp;K$92,決統データ!$A$3:$DE$187,$E11+19,FALSE)</f>
        <v>1739</v>
      </c>
      <c r="L11" s="31">
        <f>VLOOKUP($A11&amp;L$92,決統データ!$A$3:$DE$187,$E11+19,FALSE)</f>
        <v>0</v>
      </c>
      <c r="M11" s="31">
        <f>VLOOKUP($A11&amp;M$92,決統データ!$A$3:$DE$187,$E11+19,FALSE)</f>
        <v>0</v>
      </c>
      <c r="N11" s="31">
        <f>VLOOKUP($A11&amp;N$92,決統データ!$A$3:$DE$187,$E11+19,FALSE)</f>
        <v>0</v>
      </c>
      <c r="O11" s="31">
        <f>VLOOKUP($A11&amp;O$92,決統データ!$A$3:$DE$187,$E11+19,FALSE)</f>
        <v>286</v>
      </c>
      <c r="P11" s="31">
        <f>VLOOKUP($A11&amp;P$92,決統データ!$A$3:$DE$187,$E11+19,FALSE)</f>
        <v>0</v>
      </c>
      <c r="Q11" s="171">
        <f t="shared" si="0"/>
        <v>2025</v>
      </c>
    </row>
    <row r="12" spans="1:17" x14ac:dyDescent="0.2">
      <c r="A12" s="17" t="str">
        <f t="shared" si="1"/>
        <v>1402601</v>
      </c>
      <c r="B12" s="18" t="s">
        <v>666</v>
      </c>
      <c r="C12" s="19">
        <v>26</v>
      </c>
      <c r="D12" s="18" t="s">
        <v>412</v>
      </c>
      <c r="E12" s="14">
        <v>11</v>
      </c>
      <c r="F12" s="363"/>
      <c r="G12" s="241" t="s">
        <v>543</v>
      </c>
      <c r="H12" s="241"/>
      <c r="I12" s="241"/>
      <c r="J12" s="241"/>
      <c r="K12" s="31">
        <f>VLOOKUP($A12&amp;K$92,決統データ!$A$3:$DE$187,$E12+19,FALSE)</f>
        <v>88</v>
      </c>
      <c r="L12" s="31">
        <f>VLOOKUP($A12&amp;L$92,決統データ!$A$3:$DE$187,$E12+19,FALSE)</f>
        <v>100</v>
      </c>
      <c r="M12" s="31">
        <f>VLOOKUP($A12&amp;M$92,決統データ!$A$3:$DE$187,$E12+19,FALSE)</f>
        <v>0</v>
      </c>
      <c r="N12" s="31">
        <f>VLOOKUP($A12&amp;N$92,決統データ!$A$3:$DE$187,$E12+19,FALSE)</f>
        <v>0</v>
      </c>
      <c r="O12" s="31">
        <f>VLOOKUP($A12&amp;O$92,決統データ!$A$3:$DE$187,$E12+19,FALSE)</f>
        <v>179</v>
      </c>
      <c r="P12" s="31">
        <f>VLOOKUP($A12&amp;P$92,決統データ!$A$3:$DE$187,$E12+19,FALSE)</f>
        <v>0</v>
      </c>
      <c r="Q12" s="171">
        <f t="shared" si="0"/>
        <v>367</v>
      </c>
    </row>
    <row r="13" spans="1:17" x14ac:dyDescent="0.2">
      <c r="A13" s="17" t="str">
        <f t="shared" si="1"/>
        <v>1402601</v>
      </c>
      <c r="B13" s="18" t="s">
        <v>666</v>
      </c>
      <c r="C13" s="19">
        <v>26</v>
      </c>
      <c r="D13" s="18" t="s">
        <v>412</v>
      </c>
      <c r="E13" s="14">
        <v>12</v>
      </c>
      <c r="F13" s="363"/>
      <c r="G13" s="241" t="s">
        <v>507</v>
      </c>
      <c r="H13" s="241"/>
      <c r="I13" s="241"/>
      <c r="J13" s="241"/>
      <c r="K13" s="31">
        <f>VLOOKUP($A13&amp;K$92,決統データ!$A$3:$DE$187,$E13+19,FALSE)</f>
        <v>25767</v>
      </c>
      <c r="L13" s="31">
        <f>VLOOKUP($A13&amp;L$92,決統データ!$A$3:$DE$187,$E13+19,FALSE)</f>
        <v>9045</v>
      </c>
      <c r="M13" s="31">
        <f>VLOOKUP($A13&amp;M$92,決統データ!$A$3:$DE$187,$E13+19,FALSE)</f>
        <v>6078</v>
      </c>
      <c r="N13" s="31">
        <f>VLOOKUP($A13&amp;N$92,決統データ!$A$3:$DE$187,$E13+19,FALSE)</f>
        <v>7173</v>
      </c>
      <c r="O13" s="31">
        <f>VLOOKUP($A13&amp;O$92,決統データ!$A$3:$DE$187,$E13+19,FALSE)</f>
        <v>18846</v>
      </c>
      <c r="P13" s="31">
        <f>VLOOKUP($A13&amp;P$92,決統データ!$A$3:$DE$187,$E13+19,FALSE)</f>
        <v>4404</v>
      </c>
      <c r="Q13" s="171">
        <f t="shared" si="0"/>
        <v>71313</v>
      </c>
    </row>
    <row r="14" spans="1:17" x14ac:dyDescent="0.2">
      <c r="A14" s="17" t="str">
        <f t="shared" si="1"/>
        <v>1402601</v>
      </c>
      <c r="B14" s="18" t="s">
        <v>666</v>
      </c>
      <c r="C14" s="19">
        <v>26</v>
      </c>
      <c r="D14" s="18" t="s">
        <v>412</v>
      </c>
      <c r="E14" s="14">
        <v>13</v>
      </c>
      <c r="F14" s="363"/>
      <c r="G14" s="241" t="s">
        <v>665</v>
      </c>
      <c r="H14" s="241"/>
      <c r="I14" s="241"/>
      <c r="J14" s="241"/>
      <c r="K14" s="31">
        <f>VLOOKUP($A14&amp;K$92,決統データ!$A$3:$DE$187,$E14+19,FALSE)</f>
        <v>25767</v>
      </c>
      <c r="L14" s="31">
        <f>VLOOKUP($A14&amp;L$92,決統データ!$A$3:$DE$187,$E14+19,FALSE)</f>
        <v>8396</v>
      </c>
      <c r="M14" s="31">
        <f>VLOOKUP($A14&amp;M$92,決統データ!$A$3:$DE$187,$E14+19,FALSE)</f>
        <v>6078</v>
      </c>
      <c r="N14" s="31">
        <f>VLOOKUP($A14&amp;N$92,決統データ!$A$3:$DE$187,$E14+19,FALSE)</f>
        <v>7173</v>
      </c>
      <c r="O14" s="31">
        <f>VLOOKUP($A14&amp;O$92,決統データ!$A$3:$DE$187,$E14+19,FALSE)</f>
        <v>13074</v>
      </c>
      <c r="P14" s="31">
        <f>VLOOKUP($A14&amp;P$92,決統データ!$A$3:$DE$187,$E14+19,FALSE)</f>
        <v>4404</v>
      </c>
      <c r="Q14" s="171">
        <f t="shared" si="0"/>
        <v>64892</v>
      </c>
    </row>
    <row r="15" spans="1:17" x14ac:dyDescent="0.2">
      <c r="A15" s="17" t="str">
        <f t="shared" si="1"/>
        <v>1402601</v>
      </c>
      <c r="B15" s="18" t="s">
        <v>666</v>
      </c>
      <c r="C15" s="19">
        <v>26</v>
      </c>
      <c r="D15" s="18" t="s">
        <v>412</v>
      </c>
      <c r="E15" s="14">
        <v>14</v>
      </c>
      <c r="F15" s="363"/>
      <c r="G15" s="241" t="s">
        <v>505</v>
      </c>
      <c r="H15" s="241"/>
      <c r="I15" s="241"/>
      <c r="J15" s="241"/>
      <c r="K15" s="31">
        <f>VLOOKUP($A15&amp;K$92,決統データ!$A$3:$DE$187,$E15+19,FALSE)</f>
        <v>0</v>
      </c>
      <c r="L15" s="31">
        <f>VLOOKUP($A15&amp;L$92,決統データ!$A$3:$DE$187,$E15+19,FALSE)</f>
        <v>1877</v>
      </c>
      <c r="M15" s="31">
        <f>VLOOKUP($A15&amp;M$92,決統データ!$A$3:$DE$187,$E15+19,FALSE)</f>
        <v>0</v>
      </c>
      <c r="N15" s="31">
        <f>VLOOKUP($A15&amp;N$92,決統データ!$A$3:$DE$187,$E15+19,FALSE)</f>
        <v>0</v>
      </c>
      <c r="O15" s="31">
        <f>VLOOKUP($A15&amp;O$92,決統データ!$A$3:$DE$187,$E15+19,FALSE)</f>
        <v>0</v>
      </c>
      <c r="P15" s="31">
        <f>VLOOKUP($A15&amp;P$92,決統データ!$A$3:$DE$187,$E15+19,FALSE)</f>
        <v>0</v>
      </c>
      <c r="Q15" s="171">
        <f t="shared" si="0"/>
        <v>1877</v>
      </c>
    </row>
    <row r="16" spans="1:17" x14ac:dyDescent="0.2">
      <c r="A16" s="17" t="str">
        <f t="shared" si="1"/>
        <v>1402601</v>
      </c>
      <c r="B16" s="18" t="s">
        <v>666</v>
      </c>
      <c r="C16" s="19">
        <v>26</v>
      </c>
      <c r="D16" s="18" t="s">
        <v>412</v>
      </c>
      <c r="E16" s="14">
        <v>15</v>
      </c>
      <c r="F16" s="363"/>
      <c r="G16" s="241" t="s">
        <v>504</v>
      </c>
      <c r="H16" s="241"/>
      <c r="I16" s="241"/>
      <c r="J16" s="241"/>
      <c r="K16" s="31">
        <f>VLOOKUP($A16&amp;K$92,決統データ!$A$3:$DE$187,$E16+19,FALSE)</f>
        <v>0</v>
      </c>
      <c r="L16" s="31">
        <f>VLOOKUP($A16&amp;L$92,決統データ!$A$3:$DE$187,$E16+19,FALSE)</f>
        <v>0</v>
      </c>
      <c r="M16" s="31">
        <f>VLOOKUP($A16&amp;M$92,決統データ!$A$3:$DE$187,$E16+19,FALSE)</f>
        <v>0</v>
      </c>
      <c r="N16" s="31">
        <f>VLOOKUP($A16&amp;N$92,決統データ!$A$3:$DE$187,$E16+19,FALSE)</f>
        <v>0</v>
      </c>
      <c r="O16" s="31">
        <f>VLOOKUP($A16&amp;O$92,決統データ!$A$3:$DE$187,$E16+19,FALSE)</f>
        <v>0</v>
      </c>
      <c r="P16" s="31">
        <f>VLOOKUP($A16&amp;P$92,決統データ!$A$3:$DE$187,$E16+19,FALSE)</f>
        <v>0</v>
      </c>
      <c r="Q16" s="171">
        <f t="shared" si="0"/>
        <v>0</v>
      </c>
    </row>
    <row r="17" spans="1:17" x14ac:dyDescent="0.2">
      <c r="A17" s="17" t="str">
        <f t="shared" si="1"/>
        <v>1402601</v>
      </c>
      <c r="B17" s="18" t="s">
        <v>666</v>
      </c>
      <c r="C17" s="19">
        <v>26</v>
      </c>
      <c r="D17" s="18" t="s">
        <v>412</v>
      </c>
      <c r="E17" s="14">
        <v>16</v>
      </c>
      <c r="F17" s="363"/>
      <c r="G17" s="241" t="s">
        <v>503</v>
      </c>
      <c r="H17" s="241"/>
      <c r="I17" s="241"/>
      <c r="J17" s="241"/>
      <c r="K17" s="31">
        <f>VLOOKUP($A17&amp;K$92,決統データ!$A$3:$DE$187,$E17+19,FALSE)</f>
        <v>25767</v>
      </c>
      <c r="L17" s="31">
        <f>VLOOKUP($A17&amp;L$92,決統データ!$A$3:$DE$187,$E17+19,FALSE)</f>
        <v>6519</v>
      </c>
      <c r="M17" s="31">
        <f>VLOOKUP($A17&amp;M$92,決統データ!$A$3:$DE$187,$E17+19,FALSE)</f>
        <v>6078</v>
      </c>
      <c r="N17" s="31">
        <f>VLOOKUP($A17&amp;N$92,決統データ!$A$3:$DE$187,$E17+19,FALSE)</f>
        <v>7173</v>
      </c>
      <c r="O17" s="31">
        <f>VLOOKUP($A17&amp;O$92,決統データ!$A$3:$DE$187,$E17+19,FALSE)</f>
        <v>13074</v>
      </c>
      <c r="P17" s="31">
        <f>VLOOKUP($A17&amp;P$92,決統データ!$A$3:$DE$187,$E17+19,FALSE)</f>
        <v>4404</v>
      </c>
      <c r="Q17" s="171">
        <f t="shared" si="0"/>
        <v>63015</v>
      </c>
    </row>
    <row r="18" spans="1:17" x14ac:dyDescent="0.2">
      <c r="A18" s="17" t="str">
        <f t="shared" si="1"/>
        <v>1402601</v>
      </c>
      <c r="B18" s="18" t="s">
        <v>666</v>
      </c>
      <c r="C18" s="19">
        <v>26</v>
      </c>
      <c r="D18" s="18" t="s">
        <v>412</v>
      </c>
      <c r="E18" s="14">
        <v>17</v>
      </c>
      <c r="F18" s="363"/>
      <c r="G18" s="241" t="s">
        <v>502</v>
      </c>
      <c r="H18" s="241"/>
      <c r="I18" s="241"/>
      <c r="J18" s="241"/>
      <c r="K18" s="31">
        <f>VLOOKUP($A18&amp;K$92,決統データ!$A$3:$DE$187,$E18+19,FALSE)</f>
        <v>0</v>
      </c>
      <c r="L18" s="31">
        <f>VLOOKUP($A18&amp;L$92,決統データ!$A$3:$DE$187,$E18+19,FALSE)</f>
        <v>649</v>
      </c>
      <c r="M18" s="31">
        <f>VLOOKUP($A18&amp;M$92,決統データ!$A$3:$DE$187,$E18+19,FALSE)</f>
        <v>0</v>
      </c>
      <c r="N18" s="31">
        <f>VLOOKUP($A18&amp;N$92,決統データ!$A$3:$DE$187,$E18+19,FALSE)</f>
        <v>0</v>
      </c>
      <c r="O18" s="31">
        <f>VLOOKUP($A18&amp;O$92,決統データ!$A$3:$DE$187,$E18+19,FALSE)</f>
        <v>5772</v>
      </c>
      <c r="P18" s="31">
        <f>VLOOKUP($A18&amp;P$92,決統データ!$A$3:$DE$187,$E18+19,FALSE)</f>
        <v>0</v>
      </c>
      <c r="Q18" s="171">
        <f t="shared" si="0"/>
        <v>6421</v>
      </c>
    </row>
    <row r="19" spans="1:17" x14ac:dyDescent="0.2">
      <c r="A19" s="17" t="str">
        <f t="shared" si="1"/>
        <v>1402601</v>
      </c>
      <c r="B19" s="18" t="s">
        <v>666</v>
      </c>
      <c r="C19" s="19">
        <v>26</v>
      </c>
      <c r="D19" s="18" t="s">
        <v>412</v>
      </c>
      <c r="E19" s="14">
        <v>18</v>
      </c>
      <c r="F19" s="363"/>
      <c r="G19" s="241" t="s">
        <v>501</v>
      </c>
      <c r="H19" s="241"/>
      <c r="I19" s="241"/>
      <c r="J19" s="241"/>
      <c r="K19" s="31">
        <f>VLOOKUP($A19&amp;K$92,決統データ!$A$3:$DE$187,$E19+19,FALSE)</f>
        <v>0</v>
      </c>
      <c r="L19" s="31">
        <f>VLOOKUP($A19&amp;L$92,決統データ!$A$3:$DE$187,$E19+19,FALSE)</f>
        <v>0</v>
      </c>
      <c r="M19" s="31">
        <f>VLOOKUP($A19&amp;M$92,決統データ!$A$3:$DE$187,$E19+19,FALSE)</f>
        <v>0</v>
      </c>
      <c r="N19" s="31">
        <f>VLOOKUP($A19&amp;N$92,決統データ!$A$3:$DE$187,$E19+19,FALSE)</f>
        <v>0</v>
      </c>
      <c r="O19" s="31">
        <f>VLOOKUP($A19&amp;O$92,決統データ!$A$3:$DE$187,$E19+19,FALSE)</f>
        <v>357</v>
      </c>
      <c r="P19" s="31">
        <f>VLOOKUP($A19&amp;P$92,決統データ!$A$3:$DE$187,$E19+19,FALSE)</f>
        <v>0</v>
      </c>
      <c r="Q19" s="171">
        <f t="shared" si="0"/>
        <v>357</v>
      </c>
    </row>
    <row r="20" spans="1:17" x14ac:dyDescent="0.2">
      <c r="A20" s="17" t="str">
        <f t="shared" si="1"/>
        <v>1402601</v>
      </c>
      <c r="B20" s="18" t="s">
        <v>666</v>
      </c>
      <c r="C20" s="19">
        <v>26</v>
      </c>
      <c r="D20" s="18" t="s">
        <v>412</v>
      </c>
      <c r="E20" s="14">
        <v>19</v>
      </c>
      <c r="F20" s="363"/>
      <c r="G20" s="241" t="s">
        <v>500</v>
      </c>
      <c r="H20" s="241"/>
      <c r="I20" s="241"/>
      <c r="J20" s="241"/>
      <c r="K20" s="31">
        <f>VLOOKUP($A20&amp;K$92,決統データ!$A$3:$DE$187,$E20+19,FALSE)</f>
        <v>0</v>
      </c>
      <c r="L20" s="31">
        <f>VLOOKUP($A20&amp;L$92,決統データ!$A$3:$DE$187,$E20+19,FALSE)</f>
        <v>0</v>
      </c>
      <c r="M20" s="31">
        <f>VLOOKUP($A20&amp;M$92,決統データ!$A$3:$DE$187,$E20+19,FALSE)</f>
        <v>0</v>
      </c>
      <c r="N20" s="31">
        <f>VLOOKUP($A20&amp;N$92,決統データ!$A$3:$DE$187,$E20+19,FALSE)</f>
        <v>0</v>
      </c>
      <c r="O20" s="31">
        <f>VLOOKUP($A20&amp;O$92,決統データ!$A$3:$DE$187,$E20+19,FALSE)</f>
        <v>357</v>
      </c>
      <c r="P20" s="31">
        <f>VLOOKUP($A20&amp;P$92,決統データ!$A$3:$DE$187,$E20+19,FALSE)</f>
        <v>0</v>
      </c>
      <c r="Q20" s="171">
        <f t="shared" si="0"/>
        <v>357</v>
      </c>
    </row>
    <row r="21" spans="1:17" x14ac:dyDescent="0.2">
      <c r="A21" s="17" t="str">
        <f t="shared" si="1"/>
        <v>1402601</v>
      </c>
      <c r="B21" s="18" t="s">
        <v>666</v>
      </c>
      <c r="C21" s="19">
        <v>26</v>
      </c>
      <c r="D21" s="18" t="s">
        <v>412</v>
      </c>
      <c r="E21" s="14">
        <v>20</v>
      </c>
      <c r="F21" s="363"/>
      <c r="G21" s="241" t="s">
        <v>499</v>
      </c>
      <c r="H21" s="241"/>
      <c r="I21" s="241"/>
      <c r="J21" s="241"/>
      <c r="K21" s="31">
        <f>VLOOKUP($A21&amp;K$92,決統データ!$A$3:$DE$187,$E21+19,FALSE)</f>
        <v>0</v>
      </c>
      <c r="L21" s="31">
        <f>VLOOKUP($A21&amp;L$92,決統データ!$A$3:$DE$187,$E21+19,FALSE)</f>
        <v>0</v>
      </c>
      <c r="M21" s="31">
        <f>VLOOKUP($A21&amp;M$92,決統データ!$A$3:$DE$187,$E21+19,FALSE)</f>
        <v>0</v>
      </c>
      <c r="N21" s="31">
        <f>VLOOKUP($A21&amp;N$92,決統データ!$A$3:$DE$187,$E21+19,FALSE)</f>
        <v>0</v>
      </c>
      <c r="O21" s="31">
        <f>VLOOKUP($A21&amp;O$92,決統データ!$A$3:$DE$187,$E21+19,FALSE)</f>
        <v>0</v>
      </c>
      <c r="P21" s="31">
        <f>VLOOKUP($A21&amp;P$92,決統データ!$A$3:$DE$187,$E21+19,FALSE)</f>
        <v>0</v>
      </c>
      <c r="Q21" s="171">
        <f t="shared" si="0"/>
        <v>0</v>
      </c>
    </row>
    <row r="22" spans="1:17" x14ac:dyDescent="0.2">
      <c r="A22" s="17" t="str">
        <f t="shared" si="1"/>
        <v>1402601</v>
      </c>
      <c r="B22" s="18" t="s">
        <v>666</v>
      </c>
      <c r="C22" s="19">
        <v>26</v>
      </c>
      <c r="D22" s="18" t="s">
        <v>412</v>
      </c>
      <c r="E22" s="14">
        <v>21</v>
      </c>
      <c r="F22" s="363"/>
      <c r="G22" s="241" t="s">
        <v>498</v>
      </c>
      <c r="H22" s="241"/>
      <c r="I22" s="241"/>
      <c r="J22" s="241"/>
      <c r="K22" s="31">
        <f>VLOOKUP($A22&amp;K$92,決統データ!$A$3:$DE$187,$E22+19,FALSE)</f>
        <v>0</v>
      </c>
      <c r="L22" s="31">
        <f>VLOOKUP($A22&amp;L$92,決統データ!$A$3:$DE$187,$E22+19,FALSE)</f>
        <v>649</v>
      </c>
      <c r="M22" s="31">
        <f>VLOOKUP($A22&amp;M$92,決統データ!$A$3:$DE$187,$E22+19,FALSE)</f>
        <v>0</v>
      </c>
      <c r="N22" s="31">
        <f>VLOOKUP($A22&amp;N$92,決統データ!$A$3:$DE$187,$E22+19,FALSE)</f>
        <v>0</v>
      </c>
      <c r="O22" s="31">
        <f>VLOOKUP($A22&amp;O$92,決統データ!$A$3:$DE$187,$E22+19,FALSE)</f>
        <v>5415</v>
      </c>
      <c r="P22" s="31">
        <f>VLOOKUP($A22&amp;P$92,決統データ!$A$3:$DE$187,$E22+19,FALSE)</f>
        <v>0</v>
      </c>
      <c r="Q22" s="171">
        <f t="shared" si="0"/>
        <v>6064</v>
      </c>
    </row>
    <row r="23" spans="1:17" x14ac:dyDescent="0.2">
      <c r="A23" s="17" t="str">
        <f t="shared" si="1"/>
        <v>1402601</v>
      </c>
      <c r="B23" s="18" t="s">
        <v>666</v>
      </c>
      <c r="C23" s="19">
        <v>26</v>
      </c>
      <c r="D23" s="18" t="s">
        <v>412</v>
      </c>
      <c r="E23" s="14">
        <v>22</v>
      </c>
      <c r="F23" s="364"/>
      <c r="G23" s="241" t="s">
        <v>497</v>
      </c>
      <c r="H23" s="241"/>
      <c r="I23" s="241"/>
      <c r="J23" s="241"/>
      <c r="K23" s="31">
        <f>VLOOKUP($A23&amp;K$92,決統データ!$A$3:$DE$187,$E23+19,FALSE)</f>
        <v>20202</v>
      </c>
      <c r="L23" s="31">
        <f>VLOOKUP($A23&amp;L$92,決統データ!$A$3:$DE$187,$E23+19,FALSE)</f>
        <v>5278</v>
      </c>
      <c r="M23" s="31">
        <f>VLOOKUP($A23&amp;M$92,決統データ!$A$3:$DE$187,$E23+19,FALSE)</f>
        <v>15438</v>
      </c>
      <c r="N23" s="31">
        <f>VLOOKUP($A23&amp;N$92,決統データ!$A$3:$DE$187,$E23+19,FALSE)</f>
        <v>6211</v>
      </c>
      <c r="O23" s="31">
        <f>VLOOKUP($A23&amp;O$92,決統データ!$A$3:$DE$187,$E23+19,FALSE)</f>
        <v>40865</v>
      </c>
      <c r="P23" s="31">
        <f>VLOOKUP($A23&amp;P$92,決統データ!$A$3:$DE$187,$E23+19,FALSE)</f>
        <v>6205</v>
      </c>
      <c r="Q23" s="171">
        <f t="shared" si="0"/>
        <v>94199</v>
      </c>
    </row>
    <row r="24" spans="1:17" x14ac:dyDescent="0.2">
      <c r="A24" s="17" t="str">
        <f t="shared" si="1"/>
        <v>1402601</v>
      </c>
      <c r="B24" s="18" t="s">
        <v>666</v>
      </c>
      <c r="C24" s="19">
        <v>26</v>
      </c>
      <c r="D24" s="18" t="s">
        <v>412</v>
      </c>
      <c r="E24" s="14">
        <v>23</v>
      </c>
      <c r="F24" s="373" t="s">
        <v>496</v>
      </c>
      <c r="G24" s="241" t="s">
        <v>495</v>
      </c>
      <c r="H24" s="241"/>
      <c r="I24" s="241"/>
      <c r="J24" s="241"/>
      <c r="K24" s="31">
        <f>VLOOKUP($A24&amp;K$92,決統データ!$A$3:$DE$187,$E24+19,FALSE)</f>
        <v>1036</v>
      </c>
      <c r="L24" s="31">
        <f>VLOOKUP($A24&amp;L$92,決統データ!$A$3:$DE$187,$E24+19,FALSE)</f>
        <v>0</v>
      </c>
      <c r="M24" s="31">
        <f>VLOOKUP($A24&amp;M$92,決統データ!$A$3:$DE$187,$E24+19,FALSE)</f>
        <v>0</v>
      </c>
      <c r="N24" s="31">
        <f>VLOOKUP($A24&amp;N$92,決統データ!$A$3:$DE$187,$E24+19,FALSE)</f>
        <v>0</v>
      </c>
      <c r="O24" s="31">
        <f>VLOOKUP($A24&amp;O$92,決統データ!$A$3:$DE$187,$E24+19,FALSE)</f>
        <v>4180</v>
      </c>
      <c r="P24" s="31">
        <f>VLOOKUP($A24&amp;P$92,決統データ!$A$3:$DE$187,$E24+19,FALSE)</f>
        <v>0</v>
      </c>
      <c r="Q24" s="171">
        <f t="shared" si="0"/>
        <v>5216</v>
      </c>
    </row>
    <row r="25" spans="1:17" x14ac:dyDescent="0.2">
      <c r="A25" s="17" t="str">
        <f t="shared" si="1"/>
        <v>1402601</v>
      </c>
      <c r="B25" s="18" t="s">
        <v>666</v>
      </c>
      <c r="C25" s="19">
        <v>26</v>
      </c>
      <c r="D25" s="18" t="s">
        <v>412</v>
      </c>
      <c r="E25" s="14">
        <v>24</v>
      </c>
      <c r="F25" s="363"/>
      <c r="G25" s="241" t="s">
        <v>494</v>
      </c>
      <c r="H25" s="241"/>
      <c r="I25" s="241"/>
      <c r="J25" s="241"/>
      <c r="K25" s="31">
        <f>VLOOKUP($A25&amp;K$92,決統データ!$A$3:$DE$187,$E25+19,FALSE)</f>
        <v>0</v>
      </c>
      <c r="L25" s="31">
        <f>VLOOKUP($A25&amp;L$92,決統データ!$A$3:$DE$187,$E25+19,FALSE)</f>
        <v>0</v>
      </c>
      <c r="M25" s="31">
        <f>VLOOKUP($A25&amp;M$92,決統データ!$A$3:$DE$187,$E25+19,FALSE)</f>
        <v>0</v>
      </c>
      <c r="N25" s="31">
        <f>VLOOKUP($A25&amp;N$92,決統データ!$A$3:$DE$187,$E25+19,FALSE)</f>
        <v>0</v>
      </c>
      <c r="O25" s="31">
        <f>VLOOKUP($A25&amp;O$92,決統データ!$A$3:$DE$187,$E25+19,FALSE)</f>
        <v>0</v>
      </c>
      <c r="P25" s="31">
        <f>VLOOKUP($A25&amp;P$92,決統データ!$A$3:$DE$187,$E25+19,FALSE)</f>
        <v>0</v>
      </c>
      <c r="Q25" s="171">
        <f t="shared" si="0"/>
        <v>0</v>
      </c>
    </row>
    <row r="26" spans="1:17" x14ac:dyDescent="0.2">
      <c r="A26" s="17" t="str">
        <f t="shared" si="1"/>
        <v>1402601</v>
      </c>
      <c r="B26" s="18" t="s">
        <v>666</v>
      </c>
      <c r="C26" s="19">
        <v>26</v>
      </c>
      <c r="D26" s="18" t="s">
        <v>412</v>
      </c>
      <c r="E26" s="14">
        <v>25</v>
      </c>
      <c r="F26" s="363"/>
      <c r="G26" s="241" t="s">
        <v>493</v>
      </c>
      <c r="H26" s="241"/>
      <c r="I26" s="241"/>
      <c r="J26" s="241"/>
      <c r="K26" s="31">
        <f>VLOOKUP($A26&amp;K$92,決統データ!$A$3:$DE$187,$E26+19,FALSE)</f>
        <v>0</v>
      </c>
      <c r="L26" s="31">
        <f>VLOOKUP($A26&amp;L$92,決統データ!$A$3:$DE$187,$E26+19,FALSE)</f>
        <v>0</v>
      </c>
      <c r="M26" s="31">
        <f>VLOOKUP($A26&amp;M$92,決統データ!$A$3:$DE$187,$E26+19,FALSE)</f>
        <v>0</v>
      </c>
      <c r="N26" s="31">
        <f>VLOOKUP($A26&amp;N$92,決統データ!$A$3:$DE$187,$E26+19,FALSE)</f>
        <v>0</v>
      </c>
      <c r="O26" s="31">
        <f>VLOOKUP($A26&amp;O$92,決統データ!$A$3:$DE$187,$E26+19,FALSE)</f>
        <v>0</v>
      </c>
      <c r="P26" s="31">
        <f>VLOOKUP($A26&amp;P$92,決統データ!$A$3:$DE$187,$E26+19,FALSE)</f>
        <v>0</v>
      </c>
      <c r="Q26" s="171">
        <f t="shared" si="0"/>
        <v>0</v>
      </c>
    </row>
    <row r="27" spans="1:17" x14ac:dyDescent="0.2">
      <c r="A27" s="17" t="str">
        <f t="shared" si="1"/>
        <v>1402601</v>
      </c>
      <c r="B27" s="18" t="s">
        <v>666</v>
      </c>
      <c r="C27" s="19">
        <v>26</v>
      </c>
      <c r="D27" s="18" t="s">
        <v>412</v>
      </c>
      <c r="E27" s="14">
        <v>26</v>
      </c>
      <c r="F27" s="363"/>
      <c r="G27" s="241" t="s">
        <v>492</v>
      </c>
      <c r="H27" s="241"/>
      <c r="I27" s="241"/>
      <c r="J27" s="241"/>
      <c r="K27" s="31">
        <f>VLOOKUP($A27&amp;K$92,決統データ!$A$3:$DE$187,$E27+19,FALSE)</f>
        <v>1036</v>
      </c>
      <c r="L27" s="31">
        <f>VLOOKUP($A27&amp;L$92,決統データ!$A$3:$DE$187,$E27+19,FALSE)</f>
        <v>0</v>
      </c>
      <c r="M27" s="31">
        <f>VLOOKUP($A27&amp;M$92,決統データ!$A$3:$DE$187,$E27+19,FALSE)</f>
        <v>0</v>
      </c>
      <c r="N27" s="31">
        <f>VLOOKUP($A27&amp;N$92,決統データ!$A$3:$DE$187,$E27+19,FALSE)</f>
        <v>0</v>
      </c>
      <c r="O27" s="31">
        <f>VLOOKUP($A27&amp;O$92,決統データ!$A$3:$DE$187,$E27+19,FALSE)</f>
        <v>0</v>
      </c>
      <c r="P27" s="31">
        <f>VLOOKUP($A27&amp;P$92,決統データ!$A$3:$DE$187,$E27+19,FALSE)</f>
        <v>0</v>
      </c>
      <c r="Q27" s="171">
        <f t="shared" si="0"/>
        <v>1036</v>
      </c>
    </row>
    <row r="28" spans="1:17" x14ac:dyDescent="0.2">
      <c r="A28" s="17" t="str">
        <f t="shared" si="1"/>
        <v>1402601</v>
      </c>
      <c r="B28" s="18" t="s">
        <v>666</v>
      </c>
      <c r="C28" s="19">
        <v>26</v>
      </c>
      <c r="D28" s="18" t="s">
        <v>412</v>
      </c>
      <c r="E28" s="14">
        <v>27</v>
      </c>
      <c r="F28" s="363"/>
      <c r="G28" s="241" t="s">
        <v>491</v>
      </c>
      <c r="H28" s="241"/>
      <c r="I28" s="241"/>
      <c r="J28" s="241"/>
      <c r="K28" s="31">
        <f>VLOOKUP($A28&amp;K$92,決統データ!$A$3:$DE$187,$E28+19,FALSE)</f>
        <v>0</v>
      </c>
      <c r="L28" s="31">
        <f>VLOOKUP($A28&amp;L$92,決統データ!$A$3:$DE$187,$E28+19,FALSE)</f>
        <v>0</v>
      </c>
      <c r="M28" s="31">
        <f>VLOOKUP($A28&amp;M$92,決統データ!$A$3:$DE$187,$E28+19,FALSE)</f>
        <v>0</v>
      </c>
      <c r="N28" s="31">
        <f>VLOOKUP($A28&amp;N$92,決統データ!$A$3:$DE$187,$E28+19,FALSE)</f>
        <v>0</v>
      </c>
      <c r="O28" s="31">
        <f>VLOOKUP($A28&amp;O$92,決統データ!$A$3:$DE$187,$E28+19,FALSE)</f>
        <v>0</v>
      </c>
      <c r="P28" s="31">
        <f>VLOOKUP($A28&amp;P$92,決統データ!$A$3:$DE$187,$E28+19,FALSE)</f>
        <v>0</v>
      </c>
      <c r="Q28" s="171">
        <f t="shared" si="0"/>
        <v>0</v>
      </c>
    </row>
    <row r="29" spans="1:17" x14ac:dyDescent="0.2">
      <c r="A29" s="17" t="str">
        <f t="shared" si="1"/>
        <v>1402601</v>
      </c>
      <c r="B29" s="18" t="s">
        <v>666</v>
      </c>
      <c r="C29" s="19">
        <v>26</v>
      </c>
      <c r="D29" s="18" t="s">
        <v>412</v>
      </c>
      <c r="E29" s="14">
        <v>28</v>
      </c>
      <c r="F29" s="363"/>
      <c r="G29" s="241" t="s">
        <v>490</v>
      </c>
      <c r="H29" s="241"/>
      <c r="I29" s="241"/>
      <c r="J29" s="241"/>
      <c r="K29" s="31">
        <f>VLOOKUP($A29&amp;K$92,決統データ!$A$3:$DE$187,$E29+19,FALSE)</f>
        <v>0</v>
      </c>
      <c r="L29" s="31">
        <f>VLOOKUP($A29&amp;L$92,決統データ!$A$3:$DE$187,$E29+19,FALSE)</f>
        <v>0</v>
      </c>
      <c r="M29" s="31">
        <f>VLOOKUP($A29&amp;M$92,決統データ!$A$3:$DE$187,$E29+19,FALSE)</f>
        <v>0</v>
      </c>
      <c r="N29" s="31">
        <f>VLOOKUP($A29&amp;N$92,決統データ!$A$3:$DE$187,$E29+19,FALSE)</f>
        <v>0</v>
      </c>
      <c r="O29" s="31">
        <f>VLOOKUP($A29&amp;O$92,決統データ!$A$3:$DE$187,$E29+19,FALSE)</f>
        <v>0</v>
      </c>
      <c r="P29" s="31">
        <f>VLOOKUP($A29&amp;P$92,決統データ!$A$3:$DE$187,$E29+19,FALSE)</f>
        <v>0</v>
      </c>
      <c r="Q29" s="171">
        <f t="shared" si="0"/>
        <v>0</v>
      </c>
    </row>
    <row r="30" spans="1:17" x14ac:dyDescent="0.2">
      <c r="A30" s="17" t="str">
        <f t="shared" si="1"/>
        <v>1402601</v>
      </c>
      <c r="B30" s="18" t="s">
        <v>666</v>
      </c>
      <c r="C30" s="19">
        <v>26</v>
      </c>
      <c r="D30" s="18" t="s">
        <v>412</v>
      </c>
      <c r="E30" s="14">
        <v>29</v>
      </c>
      <c r="F30" s="363"/>
      <c r="G30" s="241" t="s">
        <v>489</v>
      </c>
      <c r="H30" s="241"/>
      <c r="I30" s="241"/>
      <c r="J30" s="241"/>
      <c r="K30" s="31">
        <f>VLOOKUP($A30&amp;K$92,決統データ!$A$3:$DE$187,$E30+19,FALSE)</f>
        <v>0</v>
      </c>
      <c r="L30" s="31">
        <f>VLOOKUP($A30&amp;L$92,決統データ!$A$3:$DE$187,$E30+19,FALSE)</f>
        <v>0</v>
      </c>
      <c r="M30" s="31">
        <f>VLOOKUP($A30&amp;M$92,決統データ!$A$3:$DE$187,$E30+19,FALSE)</f>
        <v>0</v>
      </c>
      <c r="N30" s="31">
        <f>VLOOKUP($A30&amp;N$92,決統データ!$A$3:$DE$187,$E30+19,FALSE)</f>
        <v>0</v>
      </c>
      <c r="O30" s="31">
        <f>VLOOKUP($A30&amp;O$92,決統データ!$A$3:$DE$187,$E30+19,FALSE)</f>
        <v>0</v>
      </c>
      <c r="P30" s="31">
        <f>VLOOKUP($A30&amp;P$92,決統データ!$A$3:$DE$187,$E30+19,FALSE)</f>
        <v>0</v>
      </c>
      <c r="Q30" s="171">
        <f t="shared" si="0"/>
        <v>0</v>
      </c>
    </row>
    <row r="31" spans="1:17" x14ac:dyDescent="0.2">
      <c r="A31" s="17" t="str">
        <f t="shared" si="1"/>
        <v>1402601</v>
      </c>
      <c r="B31" s="18" t="s">
        <v>666</v>
      </c>
      <c r="C31" s="19">
        <v>26</v>
      </c>
      <c r="D31" s="18" t="s">
        <v>412</v>
      </c>
      <c r="E31" s="14">
        <v>30</v>
      </c>
      <c r="F31" s="363"/>
      <c r="G31" s="241" t="s">
        <v>542</v>
      </c>
      <c r="H31" s="241"/>
      <c r="I31" s="241"/>
      <c r="J31" s="241"/>
      <c r="K31" s="31">
        <f>VLOOKUP($A31&amp;K$92,決統データ!$A$3:$DE$187,$E31+19,FALSE)</f>
        <v>0</v>
      </c>
      <c r="L31" s="31">
        <f>VLOOKUP($A31&amp;L$92,決統データ!$A$3:$DE$187,$E31+19,FALSE)</f>
        <v>0</v>
      </c>
      <c r="M31" s="31">
        <f>VLOOKUP($A31&amp;M$92,決統データ!$A$3:$DE$187,$E31+19,FALSE)</f>
        <v>0</v>
      </c>
      <c r="N31" s="31">
        <f>VLOOKUP($A31&amp;N$92,決統データ!$A$3:$DE$187,$E31+19,FALSE)</f>
        <v>0</v>
      </c>
      <c r="O31" s="31">
        <f>VLOOKUP($A31&amp;O$92,決統データ!$A$3:$DE$187,$E31+19,FALSE)</f>
        <v>0</v>
      </c>
      <c r="P31" s="31">
        <f>VLOOKUP($A31&amp;P$92,決統データ!$A$3:$DE$187,$E31+19,FALSE)</f>
        <v>0</v>
      </c>
      <c r="Q31" s="171">
        <f t="shared" si="0"/>
        <v>0</v>
      </c>
    </row>
    <row r="32" spans="1:17" x14ac:dyDescent="0.2">
      <c r="A32" s="17" t="str">
        <f t="shared" si="1"/>
        <v>1402601</v>
      </c>
      <c r="B32" s="18" t="s">
        <v>666</v>
      </c>
      <c r="C32" s="19">
        <v>26</v>
      </c>
      <c r="D32" s="18" t="s">
        <v>412</v>
      </c>
      <c r="E32" s="14">
        <v>31</v>
      </c>
      <c r="F32" s="363"/>
      <c r="G32" s="241" t="s">
        <v>487</v>
      </c>
      <c r="H32" s="241"/>
      <c r="I32" s="241"/>
      <c r="J32" s="241"/>
      <c r="K32" s="31">
        <f>VLOOKUP($A32&amp;K$92,決統データ!$A$3:$DE$187,$E32+19,FALSE)</f>
        <v>0</v>
      </c>
      <c r="L32" s="31">
        <f>VLOOKUP($A32&amp;L$92,決統データ!$A$3:$DE$187,$E32+19,FALSE)</f>
        <v>0</v>
      </c>
      <c r="M32" s="31">
        <f>VLOOKUP($A32&amp;M$92,決統データ!$A$3:$DE$187,$E32+19,FALSE)</f>
        <v>0</v>
      </c>
      <c r="N32" s="31">
        <f>VLOOKUP($A32&amp;N$92,決統データ!$A$3:$DE$187,$E32+19,FALSE)</f>
        <v>0</v>
      </c>
      <c r="O32" s="31">
        <f>VLOOKUP($A32&amp;O$92,決統データ!$A$3:$DE$187,$E32+19,FALSE)</f>
        <v>0</v>
      </c>
      <c r="P32" s="31">
        <f>VLOOKUP($A32&amp;P$92,決統データ!$A$3:$DE$187,$E32+19,FALSE)</f>
        <v>0</v>
      </c>
      <c r="Q32" s="171">
        <f t="shared" si="0"/>
        <v>0</v>
      </c>
    </row>
    <row r="33" spans="1:17" x14ac:dyDescent="0.2">
      <c r="A33" s="17" t="str">
        <f t="shared" si="1"/>
        <v>1402601</v>
      </c>
      <c r="B33" s="18" t="s">
        <v>666</v>
      </c>
      <c r="C33" s="19">
        <v>26</v>
      </c>
      <c r="D33" s="18" t="s">
        <v>412</v>
      </c>
      <c r="E33" s="14">
        <v>32</v>
      </c>
      <c r="F33" s="363"/>
      <c r="G33" s="241" t="s">
        <v>486</v>
      </c>
      <c r="H33" s="241"/>
      <c r="I33" s="241"/>
      <c r="J33" s="241"/>
      <c r="K33" s="31">
        <f>VLOOKUP($A33&amp;K$92,決統データ!$A$3:$DE$187,$E33+19,FALSE)</f>
        <v>0</v>
      </c>
      <c r="L33" s="31">
        <f>VLOOKUP($A33&amp;L$92,決統データ!$A$3:$DE$187,$E33+19,FALSE)</f>
        <v>0</v>
      </c>
      <c r="M33" s="31">
        <f>VLOOKUP($A33&amp;M$92,決統データ!$A$3:$DE$187,$E33+19,FALSE)</f>
        <v>0</v>
      </c>
      <c r="N33" s="31">
        <f>VLOOKUP($A33&amp;N$92,決統データ!$A$3:$DE$187,$E33+19,FALSE)</f>
        <v>0</v>
      </c>
      <c r="O33" s="31">
        <f>VLOOKUP($A33&amp;O$92,決統データ!$A$3:$DE$187,$E33+19,FALSE)</f>
        <v>4180</v>
      </c>
      <c r="P33" s="31">
        <f>VLOOKUP($A33&amp;P$92,決統データ!$A$3:$DE$187,$E33+19,FALSE)</f>
        <v>0</v>
      </c>
      <c r="Q33" s="171">
        <f t="shared" si="0"/>
        <v>4180</v>
      </c>
    </row>
    <row r="34" spans="1:17" x14ac:dyDescent="0.2">
      <c r="A34" s="17" t="str">
        <f t="shared" si="1"/>
        <v>1402601</v>
      </c>
      <c r="B34" s="18" t="s">
        <v>666</v>
      </c>
      <c r="C34" s="19">
        <v>26</v>
      </c>
      <c r="D34" s="18" t="s">
        <v>412</v>
      </c>
      <c r="E34" s="14">
        <v>33</v>
      </c>
      <c r="F34" s="363"/>
      <c r="G34" s="241" t="s">
        <v>485</v>
      </c>
      <c r="H34" s="241"/>
      <c r="I34" s="241"/>
      <c r="J34" s="241"/>
      <c r="K34" s="31">
        <f>VLOOKUP($A34&amp;K$92,決統データ!$A$3:$DE$187,$E34+19,FALSE)</f>
        <v>1036</v>
      </c>
      <c r="L34" s="31">
        <f>VLOOKUP($A34&amp;L$92,決統データ!$A$3:$DE$187,$E34+19,FALSE)</f>
        <v>4000</v>
      </c>
      <c r="M34" s="31">
        <f>VLOOKUP($A34&amp;M$92,決統データ!$A$3:$DE$187,$E34+19,FALSE)</f>
        <v>15438</v>
      </c>
      <c r="N34" s="31">
        <f>VLOOKUP($A34&amp;N$92,決統データ!$A$3:$DE$187,$E34+19,FALSE)</f>
        <v>6211</v>
      </c>
      <c r="O34" s="31">
        <f>VLOOKUP($A34&amp;O$92,決統データ!$A$3:$DE$187,$E34+19,FALSE)</f>
        <v>35830</v>
      </c>
      <c r="P34" s="31">
        <f>VLOOKUP($A34&amp;P$92,決統データ!$A$3:$DE$187,$E34+19,FALSE)</f>
        <v>6500</v>
      </c>
      <c r="Q34" s="171">
        <f t="shared" si="0"/>
        <v>69015</v>
      </c>
    </row>
    <row r="35" spans="1:17" x14ac:dyDescent="0.2">
      <c r="A35" s="17" t="str">
        <f t="shared" si="1"/>
        <v>1402601</v>
      </c>
      <c r="B35" s="18" t="s">
        <v>666</v>
      </c>
      <c r="C35" s="19">
        <v>26</v>
      </c>
      <c r="D35" s="18" t="s">
        <v>412</v>
      </c>
      <c r="E35" s="14">
        <v>34</v>
      </c>
      <c r="F35" s="363"/>
      <c r="G35" s="405" t="s">
        <v>484</v>
      </c>
      <c r="H35" s="405"/>
      <c r="I35" s="241"/>
      <c r="J35" s="241"/>
      <c r="K35" s="31">
        <f>VLOOKUP($A35&amp;K$92,決統データ!$A$3:$DE$187,$E35+19,FALSE)</f>
        <v>575</v>
      </c>
      <c r="L35" s="31">
        <f>VLOOKUP($A35&amp;L$92,決統データ!$A$3:$DE$187,$E35+19,FALSE)</f>
        <v>4000</v>
      </c>
      <c r="M35" s="31">
        <f>VLOOKUP($A35&amp;M$92,決統データ!$A$3:$DE$187,$E35+19,FALSE)</f>
        <v>0</v>
      </c>
      <c r="N35" s="31">
        <f>VLOOKUP($A35&amp;N$92,決統データ!$A$3:$DE$187,$E35+19,FALSE)</f>
        <v>0</v>
      </c>
      <c r="O35" s="31">
        <f>VLOOKUP($A35&amp;O$92,決統データ!$A$3:$DE$187,$E35+19,FALSE)</f>
        <v>4180</v>
      </c>
      <c r="P35" s="31">
        <f>VLOOKUP($A35&amp;P$92,決統データ!$A$3:$DE$187,$E35+19,FALSE)</f>
        <v>0</v>
      </c>
      <c r="Q35" s="171">
        <f t="shared" ref="Q35:Q66" si="2">SUM(K35:P35)</f>
        <v>8755</v>
      </c>
    </row>
    <row r="36" spans="1:17" x14ac:dyDescent="0.2">
      <c r="A36" s="17" t="str">
        <f t="shared" si="1"/>
        <v>1402601</v>
      </c>
      <c r="B36" s="18" t="s">
        <v>666</v>
      </c>
      <c r="C36" s="19">
        <v>26</v>
      </c>
      <c r="D36" s="18" t="s">
        <v>412</v>
      </c>
      <c r="E36" s="14">
        <v>35</v>
      </c>
      <c r="F36" s="363"/>
      <c r="G36" s="469" t="s">
        <v>664</v>
      </c>
      <c r="H36" s="470"/>
      <c r="I36" s="267" t="s">
        <v>483</v>
      </c>
      <c r="J36" s="261"/>
      <c r="K36" s="31">
        <f>VLOOKUP($A36&amp;K$92,決統データ!$A$3:$DE$187,$E36+19,FALSE)</f>
        <v>0</v>
      </c>
      <c r="L36" s="31">
        <f>VLOOKUP($A36&amp;L$92,決統データ!$A$3:$DE$187,$E36+19,FALSE)</f>
        <v>0</v>
      </c>
      <c r="M36" s="31">
        <f>VLOOKUP($A36&amp;M$92,決統データ!$A$3:$DE$187,$E36+19,FALSE)</f>
        <v>0</v>
      </c>
      <c r="N36" s="31">
        <f>VLOOKUP($A36&amp;N$92,決統データ!$A$3:$DE$187,$E36+19,FALSE)</f>
        <v>0</v>
      </c>
      <c r="O36" s="31">
        <f>VLOOKUP($A36&amp;O$92,決統データ!$A$3:$DE$187,$E36+19,FALSE)</f>
        <v>0</v>
      </c>
      <c r="P36" s="31">
        <f>VLOOKUP($A36&amp;P$92,決統データ!$A$3:$DE$187,$E36+19,FALSE)</f>
        <v>0</v>
      </c>
      <c r="Q36" s="171">
        <f t="shared" si="2"/>
        <v>0</v>
      </c>
    </row>
    <row r="37" spans="1:17" x14ac:dyDescent="0.2">
      <c r="A37" s="17" t="str">
        <f t="shared" si="1"/>
        <v>1402601</v>
      </c>
      <c r="B37" s="18" t="s">
        <v>666</v>
      </c>
      <c r="C37" s="19">
        <v>26</v>
      </c>
      <c r="D37" s="18" t="s">
        <v>412</v>
      </c>
      <c r="E37" s="14">
        <v>36</v>
      </c>
      <c r="F37" s="363"/>
      <c r="G37" s="471"/>
      <c r="H37" s="472"/>
      <c r="I37" s="267" t="s">
        <v>482</v>
      </c>
      <c r="J37" s="261"/>
      <c r="K37" s="31">
        <f>VLOOKUP($A37&amp;K$92,決統データ!$A$3:$DE$187,$E37+19,FALSE)</f>
        <v>0</v>
      </c>
      <c r="L37" s="31">
        <f>VLOOKUP($A37&amp;L$92,決統データ!$A$3:$DE$187,$E37+19,FALSE)</f>
        <v>0</v>
      </c>
      <c r="M37" s="31">
        <f>VLOOKUP($A37&amp;M$92,決統データ!$A$3:$DE$187,$E37+19,FALSE)</f>
        <v>0</v>
      </c>
      <c r="N37" s="31">
        <f>VLOOKUP($A37&amp;N$92,決統データ!$A$3:$DE$187,$E37+19,FALSE)</f>
        <v>0</v>
      </c>
      <c r="O37" s="31">
        <f>VLOOKUP($A37&amp;O$92,決統データ!$A$3:$DE$187,$E37+19,FALSE)</f>
        <v>0</v>
      </c>
      <c r="P37" s="31">
        <f>VLOOKUP($A37&amp;P$92,決統データ!$A$3:$DE$187,$E37+19,FALSE)</f>
        <v>0</v>
      </c>
      <c r="Q37" s="171">
        <f t="shared" si="2"/>
        <v>0</v>
      </c>
    </row>
    <row r="38" spans="1:17" x14ac:dyDescent="0.2">
      <c r="A38" s="17" t="str">
        <f t="shared" si="1"/>
        <v>1402601</v>
      </c>
      <c r="B38" s="18" t="s">
        <v>666</v>
      </c>
      <c r="C38" s="19">
        <v>26</v>
      </c>
      <c r="D38" s="18" t="s">
        <v>412</v>
      </c>
      <c r="E38" s="14">
        <v>37</v>
      </c>
      <c r="F38" s="363"/>
      <c r="G38" s="410" t="s">
        <v>168</v>
      </c>
      <c r="H38" s="404" t="s">
        <v>481</v>
      </c>
      <c r="I38" s="241"/>
      <c r="J38" s="241"/>
      <c r="K38" s="31">
        <f>VLOOKUP($A38&amp;K$92,決統データ!$A$3:$DE$187,$E38+19,FALSE)</f>
        <v>0</v>
      </c>
      <c r="L38" s="31">
        <f>VLOOKUP($A38&amp;L$92,決統データ!$A$3:$DE$187,$E38+19,FALSE)</f>
        <v>0</v>
      </c>
      <c r="M38" s="31">
        <f>VLOOKUP($A38&amp;M$92,決統データ!$A$3:$DE$187,$E38+19,FALSE)</f>
        <v>0</v>
      </c>
      <c r="N38" s="31">
        <f>VLOOKUP($A38&amp;N$92,決統データ!$A$3:$DE$187,$E38+19,FALSE)</f>
        <v>0</v>
      </c>
      <c r="O38" s="31">
        <f>VLOOKUP($A38&amp;O$92,決統データ!$A$3:$DE$187,$E38+19,FALSE)</f>
        <v>0</v>
      </c>
      <c r="P38" s="31">
        <f>VLOOKUP($A38&amp;P$92,決統データ!$A$3:$DE$187,$E38+19,FALSE)</f>
        <v>0</v>
      </c>
      <c r="Q38" s="171">
        <f t="shared" si="2"/>
        <v>0</v>
      </c>
    </row>
    <row r="39" spans="1:17" x14ac:dyDescent="0.2">
      <c r="A39" s="17" t="str">
        <f t="shared" si="1"/>
        <v>1402601</v>
      </c>
      <c r="B39" s="18" t="s">
        <v>666</v>
      </c>
      <c r="C39" s="19">
        <v>26</v>
      </c>
      <c r="D39" s="18" t="s">
        <v>412</v>
      </c>
      <c r="E39" s="14">
        <v>38</v>
      </c>
      <c r="F39" s="363"/>
      <c r="G39" s="403"/>
      <c r="H39" s="241" t="s">
        <v>479</v>
      </c>
      <c r="I39" s="241"/>
      <c r="J39" s="241"/>
      <c r="K39" s="31">
        <f>VLOOKUP($A39&amp;K$92,決統データ!$A$3:$DE$187,$E39+19,FALSE)</f>
        <v>0</v>
      </c>
      <c r="L39" s="31">
        <f>VLOOKUP($A39&amp;L$92,決統データ!$A$3:$DE$187,$E39+19,FALSE)</f>
        <v>0</v>
      </c>
      <c r="M39" s="31">
        <f>VLOOKUP($A39&amp;M$92,決統データ!$A$3:$DE$187,$E39+19,FALSE)</f>
        <v>0</v>
      </c>
      <c r="N39" s="31">
        <f>VLOOKUP($A39&amp;N$92,決統データ!$A$3:$DE$187,$E39+19,FALSE)</f>
        <v>0</v>
      </c>
      <c r="O39" s="31">
        <f>VLOOKUP($A39&amp;O$92,決統データ!$A$3:$DE$187,$E39+19,FALSE)</f>
        <v>0</v>
      </c>
      <c r="P39" s="31">
        <f>VLOOKUP($A39&amp;P$92,決統データ!$A$3:$DE$187,$E39+19,FALSE)</f>
        <v>0</v>
      </c>
      <c r="Q39" s="171">
        <f t="shared" si="2"/>
        <v>0</v>
      </c>
    </row>
    <row r="40" spans="1:17" x14ac:dyDescent="0.2">
      <c r="A40" s="17" t="str">
        <f t="shared" si="1"/>
        <v>1402601</v>
      </c>
      <c r="B40" s="18" t="s">
        <v>666</v>
      </c>
      <c r="C40" s="19">
        <v>26</v>
      </c>
      <c r="D40" s="18" t="s">
        <v>412</v>
      </c>
      <c r="E40" s="14">
        <v>39</v>
      </c>
      <c r="F40" s="363"/>
      <c r="G40" s="403"/>
      <c r="H40" s="241" t="s">
        <v>480</v>
      </c>
      <c r="I40" s="241"/>
      <c r="J40" s="241"/>
      <c r="K40" s="31">
        <f>VLOOKUP($A40&amp;K$92,決統データ!$A$3:$DE$187,$E40+19,FALSE)</f>
        <v>575</v>
      </c>
      <c r="L40" s="31">
        <f>VLOOKUP($A40&amp;L$92,決統データ!$A$3:$DE$187,$E40+19,FALSE)</f>
        <v>4000</v>
      </c>
      <c r="M40" s="31">
        <f>VLOOKUP($A40&amp;M$92,決統データ!$A$3:$DE$187,$E40+19,FALSE)</f>
        <v>0</v>
      </c>
      <c r="N40" s="31">
        <f>VLOOKUP($A40&amp;N$92,決統データ!$A$3:$DE$187,$E40+19,FALSE)</f>
        <v>0</v>
      </c>
      <c r="O40" s="31">
        <f>VLOOKUP($A40&amp;O$92,決統データ!$A$3:$DE$187,$E40+19,FALSE)</f>
        <v>4180</v>
      </c>
      <c r="P40" s="31">
        <f>VLOOKUP($A40&amp;P$92,決統データ!$A$3:$DE$187,$E40+19,FALSE)</f>
        <v>0</v>
      </c>
      <c r="Q40" s="171">
        <f t="shared" si="2"/>
        <v>8755</v>
      </c>
    </row>
    <row r="41" spans="1:17" x14ac:dyDescent="0.2">
      <c r="A41" s="17" t="str">
        <f t="shared" si="1"/>
        <v>1402601</v>
      </c>
      <c r="B41" s="18" t="s">
        <v>666</v>
      </c>
      <c r="C41" s="19">
        <v>26</v>
      </c>
      <c r="D41" s="18" t="s">
        <v>412</v>
      </c>
      <c r="E41" s="14">
        <v>40</v>
      </c>
      <c r="F41" s="363"/>
      <c r="G41" s="403"/>
      <c r="H41" s="241" t="s">
        <v>479</v>
      </c>
      <c r="I41" s="241"/>
      <c r="J41" s="241"/>
      <c r="K41" s="31">
        <f>VLOOKUP($A41&amp;K$92,決統データ!$A$3:$DE$187,$E41+19,FALSE)</f>
        <v>0</v>
      </c>
      <c r="L41" s="31">
        <f>VLOOKUP($A41&amp;L$92,決統データ!$A$3:$DE$187,$E41+19,FALSE)</f>
        <v>0</v>
      </c>
      <c r="M41" s="31">
        <f>VLOOKUP($A41&amp;M$92,決統データ!$A$3:$DE$187,$E41+19,FALSE)</f>
        <v>0</v>
      </c>
      <c r="N41" s="31">
        <f>VLOOKUP($A41&amp;N$92,決統データ!$A$3:$DE$187,$E41+19,FALSE)</f>
        <v>0</v>
      </c>
      <c r="O41" s="31">
        <f>VLOOKUP($A41&amp;O$92,決統データ!$A$3:$DE$187,$E41+19,FALSE)</f>
        <v>0</v>
      </c>
      <c r="P41" s="31">
        <f>VLOOKUP($A41&amp;P$92,決統データ!$A$3:$DE$187,$E41+19,FALSE)</f>
        <v>0</v>
      </c>
      <c r="Q41" s="171">
        <f t="shared" si="2"/>
        <v>0</v>
      </c>
    </row>
    <row r="42" spans="1:17" x14ac:dyDescent="0.2">
      <c r="A42" s="17" t="str">
        <f t="shared" si="1"/>
        <v>1402601</v>
      </c>
      <c r="B42" s="18" t="s">
        <v>666</v>
      </c>
      <c r="C42" s="19">
        <v>26</v>
      </c>
      <c r="D42" s="18" t="s">
        <v>412</v>
      </c>
      <c r="E42" s="14">
        <v>41</v>
      </c>
      <c r="F42" s="363"/>
      <c r="G42" s="403" t="s">
        <v>478</v>
      </c>
      <c r="H42" s="376" t="s">
        <v>457</v>
      </c>
      <c r="I42" s="378" t="s">
        <v>286</v>
      </c>
      <c r="J42" s="49" t="s">
        <v>46</v>
      </c>
      <c r="K42" s="31">
        <f>VLOOKUP($A42&amp;K$92,決統データ!$A$3:$DE$187,$E42+19,FALSE)</f>
        <v>0</v>
      </c>
      <c r="L42" s="31">
        <f>VLOOKUP($A42&amp;L$92,決統データ!$A$3:$DE$187,$E42+19,FALSE)</f>
        <v>0</v>
      </c>
      <c r="M42" s="31">
        <f>VLOOKUP($A42&amp;M$92,決統データ!$A$3:$DE$187,$E42+19,FALSE)</f>
        <v>0</v>
      </c>
      <c r="N42" s="31">
        <f>VLOOKUP($A42&amp;N$92,決統データ!$A$3:$DE$187,$E42+19,FALSE)</f>
        <v>0</v>
      </c>
      <c r="O42" s="31">
        <f>VLOOKUP($A42&amp;O$92,決統データ!$A$3:$DE$187,$E42+19,FALSE)</f>
        <v>0</v>
      </c>
      <c r="P42" s="31">
        <f>VLOOKUP($A42&amp;P$92,決統データ!$A$3:$DE$187,$E42+19,FALSE)</f>
        <v>0</v>
      </c>
      <c r="Q42" s="171">
        <f t="shared" si="2"/>
        <v>0</v>
      </c>
    </row>
    <row r="43" spans="1:17" x14ac:dyDescent="0.2">
      <c r="A43" s="17" t="str">
        <f t="shared" si="1"/>
        <v>1402601</v>
      </c>
      <c r="B43" s="18" t="s">
        <v>666</v>
      </c>
      <c r="C43" s="19">
        <v>26</v>
      </c>
      <c r="D43" s="18" t="s">
        <v>412</v>
      </c>
      <c r="E43" s="14">
        <v>42</v>
      </c>
      <c r="F43" s="363"/>
      <c r="G43" s="403"/>
      <c r="H43" s="377"/>
      <c r="I43" s="379"/>
      <c r="J43" s="49" t="s">
        <v>43</v>
      </c>
      <c r="K43" s="31">
        <f>VLOOKUP($A43&amp;K$92,決統データ!$A$3:$DE$187,$E43+19,FALSE)</f>
        <v>0</v>
      </c>
      <c r="L43" s="31">
        <f>VLOOKUP($A43&amp;L$92,決統データ!$A$3:$DE$187,$E43+19,FALSE)</f>
        <v>0</v>
      </c>
      <c r="M43" s="31">
        <f>VLOOKUP($A43&amp;M$92,決統データ!$A$3:$DE$187,$E43+19,FALSE)</f>
        <v>0</v>
      </c>
      <c r="N43" s="31">
        <f>VLOOKUP($A43&amp;N$92,決統データ!$A$3:$DE$187,$E43+19,FALSE)</f>
        <v>0</v>
      </c>
      <c r="O43" s="31">
        <f>VLOOKUP($A43&amp;O$92,決統データ!$A$3:$DE$187,$E43+19,FALSE)</f>
        <v>0</v>
      </c>
      <c r="P43" s="31">
        <f>VLOOKUP($A43&amp;P$92,決統データ!$A$3:$DE$187,$E43+19,FALSE)</f>
        <v>0</v>
      </c>
      <c r="Q43" s="171">
        <f t="shared" si="2"/>
        <v>0</v>
      </c>
    </row>
    <row r="44" spans="1:17" x14ac:dyDescent="0.2">
      <c r="A44" s="17" t="str">
        <f t="shared" si="1"/>
        <v>1402601</v>
      </c>
      <c r="B44" s="18" t="s">
        <v>666</v>
      </c>
      <c r="C44" s="19">
        <v>26</v>
      </c>
      <c r="D44" s="18" t="s">
        <v>412</v>
      </c>
      <c r="E44" s="14">
        <v>43</v>
      </c>
      <c r="F44" s="363"/>
      <c r="G44" s="403"/>
      <c r="H44" s="404"/>
      <c r="I44" s="380"/>
      <c r="J44" s="49" t="s">
        <v>369</v>
      </c>
      <c r="K44" s="31">
        <f>VLOOKUP($A44&amp;K$92,決統データ!$A$3:$DE$187,$E44+19,FALSE)</f>
        <v>0</v>
      </c>
      <c r="L44" s="31">
        <f>VLOOKUP($A44&amp;L$92,決統データ!$A$3:$DE$187,$E44+19,FALSE)</f>
        <v>0</v>
      </c>
      <c r="M44" s="31">
        <f>VLOOKUP($A44&amp;M$92,決統データ!$A$3:$DE$187,$E44+19,FALSE)</f>
        <v>0</v>
      </c>
      <c r="N44" s="31">
        <f>VLOOKUP($A44&amp;N$92,決統データ!$A$3:$DE$187,$E44+19,FALSE)</f>
        <v>0</v>
      </c>
      <c r="O44" s="31">
        <f>VLOOKUP($A44&amp;O$92,決統データ!$A$3:$DE$187,$E44+19,FALSE)</f>
        <v>0</v>
      </c>
      <c r="P44" s="31">
        <f>VLOOKUP($A44&amp;P$92,決統データ!$A$3:$DE$187,$E44+19,FALSE)</f>
        <v>0</v>
      </c>
      <c r="Q44" s="171">
        <f t="shared" si="2"/>
        <v>0</v>
      </c>
    </row>
    <row r="45" spans="1:17" x14ac:dyDescent="0.2">
      <c r="A45" s="17" t="str">
        <f t="shared" si="1"/>
        <v>1402601</v>
      </c>
      <c r="B45" s="18" t="s">
        <v>666</v>
      </c>
      <c r="C45" s="19">
        <v>26</v>
      </c>
      <c r="D45" s="18" t="s">
        <v>412</v>
      </c>
      <c r="E45" s="14">
        <v>44</v>
      </c>
      <c r="F45" s="363"/>
      <c r="G45" s="403"/>
      <c r="H45" s="241" t="s">
        <v>477</v>
      </c>
      <c r="I45" s="241"/>
      <c r="J45" s="241"/>
      <c r="K45" s="31">
        <f>VLOOKUP($A45&amp;K$92,決統データ!$A$3:$DE$187,$E45+19,FALSE)</f>
        <v>0</v>
      </c>
      <c r="L45" s="31">
        <f>VLOOKUP($A45&amp;L$92,決統データ!$A$3:$DE$187,$E45+19,FALSE)</f>
        <v>0</v>
      </c>
      <c r="M45" s="31">
        <f>VLOOKUP($A45&amp;M$92,決統データ!$A$3:$DE$187,$E45+19,FALSE)</f>
        <v>0</v>
      </c>
      <c r="N45" s="31">
        <f>VLOOKUP($A45&amp;N$92,決統データ!$A$3:$DE$187,$E45+19,FALSE)</f>
        <v>0</v>
      </c>
      <c r="O45" s="31">
        <f>VLOOKUP($A45&amp;O$92,決統データ!$A$3:$DE$187,$E45+19,FALSE)</f>
        <v>0</v>
      </c>
      <c r="P45" s="31">
        <f>VLOOKUP($A45&amp;P$92,決統データ!$A$3:$DE$187,$E45+19,FALSE)</f>
        <v>0</v>
      </c>
      <c r="Q45" s="171">
        <f t="shared" si="2"/>
        <v>0</v>
      </c>
    </row>
    <row r="46" spans="1:17" x14ac:dyDescent="0.2">
      <c r="A46" s="17" t="str">
        <f t="shared" si="1"/>
        <v>1402601</v>
      </c>
      <c r="B46" s="18" t="s">
        <v>666</v>
      </c>
      <c r="C46" s="19">
        <v>26</v>
      </c>
      <c r="D46" s="18" t="s">
        <v>412</v>
      </c>
      <c r="E46" s="14">
        <v>45</v>
      </c>
      <c r="F46" s="363"/>
      <c r="G46" s="403"/>
      <c r="H46" s="241" t="s">
        <v>540</v>
      </c>
      <c r="I46" s="241"/>
      <c r="J46" s="241"/>
      <c r="K46" s="31">
        <f>VLOOKUP($A46&amp;K$92,決統データ!$A$3:$DE$187,$E46+19,FALSE)</f>
        <v>0</v>
      </c>
      <c r="L46" s="31">
        <f>VLOOKUP($A46&amp;L$92,決統データ!$A$3:$DE$187,$E46+19,FALSE)</f>
        <v>0</v>
      </c>
      <c r="M46" s="31">
        <f>VLOOKUP($A46&amp;M$92,決統データ!$A$3:$DE$187,$E46+19,FALSE)</f>
        <v>0</v>
      </c>
      <c r="N46" s="31">
        <f>VLOOKUP($A46&amp;N$92,決統データ!$A$3:$DE$187,$E46+19,FALSE)</f>
        <v>0</v>
      </c>
      <c r="O46" s="31">
        <f>VLOOKUP($A46&amp;O$92,決統データ!$A$3:$DE$187,$E46+19,FALSE)</f>
        <v>0</v>
      </c>
      <c r="P46" s="31">
        <f>VLOOKUP($A46&amp;P$92,決統データ!$A$3:$DE$187,$E46+19,FALSE)</f>
        <v>0</v>
      </c>
      <c r="Q46" s="171">
        <f t="shared" si="2"/>
        <v>0</v>
      </c>
    </row>
    <row r="47" spans="1:17" x14ac:dyDescent="0.2">
      <c r="A47" s="17" t="str">
        <f t="shared" si="1"/>
        <v>1402601</v>
      </c>
      <c r="B47" s="18" t="s">
        <v>666</v>
      </c>
      <c r="C47" s="19">
        <v>26</v>
      </c>
      <c r="D47" s="18" t="s">
        <v>412</v>
      </c>
      <c r="E47" s="14">
        <v>46</v>
      </c>
      <c r="F47" s="363"/>
      <c r="G47" s="403"/>
      <c r="H47" s="241" t="s">
        <v>475</v>
      </c>
      <c r="I47" s="241"/>
      <c r="J47" s="241"/>
      <c r="K47" s="31">
        <f>VLOOKUP($A47&amp;K$92,決統データ!$A$3:$DE$187,$E47+19,FALSE)</f>
        <v>0</v>
      </c>
      <c r="L47" s="31">
        <f>VLOOKUP($A47&amp;L$92,決統データ!$A$3:$DE$187,$E47+19,FALSE)</f>
        <v>0</v>
      </c>
      <c r="M47" s="31">
        <f>VLOOKUP($A47&amp;M$92,決統データ!$A$3:$DE$187,$E47+19,FALSE)</f>
        <v>0</v>
      </c>
      <c r="N47" s="31">
        <f>VLOOKUP($A47&amp;N$92,決統データ!$A$3:$DE$187,$E47+19,FALSE)</f>
        <v>0</v>
      </c>
      <c r="O47" s="31">
        <f>VLOOKUP($A47&amp;O$92,決統データ!$A$3:$DE$187,$E47+19,FALSE)</f>
        <v>0</v>
      </c>
      <c r="P47" s="31">
        <f>VLOOKUP($A47&amp;P$92,決統データ!$A$3:$DE$187,$E47+19,FALSE)</f>
        <v>0</v>
      </c>
      <c r="Q47" s="171">
        <f t="shared" si="2"/>
        <v>0</v>
      </c>
    </row>
    <row r="48" spans="1:17" x14ac:dyDescent="0.2">
      <c r="A48" s="17" t="str">
        <f t="shared" si="1"/>
        <v>1402601</v>
      </c>
      <c r="B48" s="18" t="s">
        <v>666</v>
      </c>
      <c r="C48" s="19">
        <v>26</v>
      </c>
      <c r="D48" s="18" t="s">
        <v>412</v>
      </c>
      <c r="E48" s="14">
        <v>47</v>
      </c>
      <c r="F48" s="363"/>
      <c r="G48" s="403"/>
      <c r="H48" s="241" t="s">
        <v>474</v>
      </c>
      <c r="I48" s="241"/>
      <c r="J48" s="241"/>
      <c r="K48" s="31">
        <f>VLOOKUP($A48&amp;K$92,決統データ!$A$3:$DE$187,$E48+19,FALSE)</f>
        <v>575</v>
      </c>
      <c r="L48" s="31">
        <f>VLOOKUP($A48&amp;L$92,決統データ!$A$3:$DE$187,$E48+19,FALSE)</f>
        <v>0</v>
      </c>
      <c r="M48" s="31">
        <f>VLOOKUP($A48&amp;M$92,決統データ!$A$3:$DE$187,$E48+19,FALSE)</f>
        <v>0</v>
      </c>
      <c r="N48" s="31">
        <f>VLOOKUP($A48&amp;N$92,決統データ!$A$3:$DE$187,$E48+19,FALSE)</f>
        <v>0</v>
      </c>
      <c r="O48" s="31">
        <f>VLOOKUP($A48&amp;O$92,決統データ!$A$3:$DE$187,$E48+19,FALSE)</f>
        <v>0</v>
      </c>
      <c r="P48" s="31">
        <f>VLOOKUP($A48&amp;P$92,決統データ!$A$3:$DE$187,$E48+19,FALSE)</f>
        <v>0</v>
      </c>
      <c r="Q48" s="171">
        <f t="shared" si="2"/>
        <v>575</v>
      </c>
    </row>
    <row r="49" spans="1:17" x14ac:dyDescent="0.2">
      <c r="A49" s="17" t="str">
        <f t="shared" si="1"/>
        <v>1402601</v>
      </c>
      <c r="B49" s="18" t="s">
        <v>666</v>
      </c>
      <c r="C49" s="19">
        <v>26</v>
      </c>
      <c r="D49" s="18" t="s">
        <v>412</v>
      </c>
      <c r="E49" s="14">
        <v>48</v>
      </c>
      <c r="F49" s="363"/>
      <c r="G49" s="403"/>
      <c r="H49" s="241" t="s">
        <v>369</v>
      </c>
      <c r="I49" s="241"/>
      <c r="J49" s="241"/>
      <c r="K49" s="31">
        <f>VLOOKUP($A49&amp;K$92,決統データ!$A$3:$DE$187,$E49+19,FALSE)</f>
        <v>0</v>
      </c>
      <c r="L49" s="31">
        <f>VLOOKUP($A49&amp;L$92,決統データ!$A$3:$DE$187,$E49+19,FALSE)</f>
        <v>4000</v>
      </c>
      <c r="M49" s="31">
        <f>VLOOKUP($A49&amp;M$92,決統データ!$A$3:$DE$187,$E49+19,FALSE)</f>
        <v>0</v>
      </c>
      <c r="N49" s="31">
        <f>VLOOKUP($A49&amp;N$92,決統データ!$A$3:$DE$187,$E49+19,FALSE)</f>
        <v>0</v>
      </c>
      <c r="O49" s="31">
        <f>VLOOKUP($A49&amp;O$92,決統データ!$A$3:$DE$187,$E49+19,FALSE)</f>
        <v>4180</v>
      </c>
      <c r="P49" s="31">
        <f>VLOOKUP($A49&amp;P$92,決統データ!$A$3:$DE$187,$E49+19,FALSE)</f>
        <v>0</v>
      </c>
      <c r="Q49" s="171">
        <f t="shared" si="2"/>
        <v>8180</v>
      </c>
    </row>
    <row r="50" spans="1:17" x14ac:dyDescent="0.2">
      <c r="A50" s="17" t="str">
        <f t="shared" si="1"/>
        <v>1402601</v>
      </c>
      <c r="B50" s="18" t="s">
        <v>666</v>
      </c>
      <c r="C50" s="19">
        <v>26</v>
      </c>
      <c r="D50" s="18" t="s">
        <v>412</v>
      </c>
      <c r="E50" s="14">
        <v>49</v>
      </c>
      <c r="F50" s="363"/>
      <c r="G50" s="241" t="s">
        <v>473</v>
      </c>
      <c r="H50" s="241"/>
      <c r="I50" s="241"/>
      <c r="J50" s="241"/>
      <c r="K50" s="31">
        <f>VLOOKUP($A50&amp;K$92,決統データ!$A$3:$DE$187,$E50+19,FALSE)</f>
        <v>461</v>
      </c>
      <c r="L50" s="31">
        <f>VLOOKUP($A50&amp;L$92,決統データ!$A$3:$DE$187,$E50+19,FALSE)</f>
        <v>0</v>
      </c>
      <c r="M50" s="31">
        <f>VLOOKUP($A50&amp;M$92,決統データ!$A$3:$DE$187,$E50+19,FALSE)</f>
        <v>0</v>
      </c>
      <c r="N50" s="31">
        <f>VLOOKUP($A50&amp;N$92,決統データ!$A$3:$DE$187,$E50+19,FALSE)</f>
        <v>0</v>
      </c>
      <c r="O50" s="31">
        <f>VLOOKUP($A50&amp;O$92,決統データ!$A$3:$DE$187,$E50+19,FALSE)</f>
        <v>31650</v>
      </c>
      <c r="P50" s="31">
        <f>VLOOKUP($A50&amp;P$92,決統データ!$A$3:$DE$187,$E50+19,FALSE)</f>
        <v>0</v>
      </c>
      <c r="Q50" s="171">
        <f t="shared" si="2"/>
        <v>32111</v>
      </c>
    </row>
    <row r="51" spans="1:17" x14ac:dyDescent="0.2">
      <c r="A51" s="17" t="str">
        <f t="shared" si="1"/>
        <v>1402601</v>
      </c>
      <c r="B51" s="18" t="s">
        <v>666</v>
      </c>
      <c r="C51" s="19">
        <v>26</v>
      </c>
      <c r="D51" s="18" t="s">
        <v>412</v>
      </c>
      <c r="E51" s="14">
        <v>50</v>
      </c>
      <c r="F51" s="363"/>
      <c r="G51" s="370" t="s">
        <v>664</v>
      </c>
      <c r="H51" s="241" t="s">
        <v>471</v>
      </c>
      <c r="I51" s="241"/>
      <c r="J51" s="241"/>
      <c r="K51" s="31">
        <f>VLOOKUP($A51&amp;K$92,決統データ!$A$3:$DE$187,$E51+19,FALSE)</f>
        <v>0</v>
      </c>
      <c r="L51" s="31">
        <f>VLOOKUP($A51&amp;L$92,決統データ!$A$3:$DE$187,$E51+19,FALSE)</f>
        <v>0</v>
      </c>
      <c r="M51" s="31">
        <f>VLOOKUP($A51&amp;M$92,決統データ!$A$3:$DE$187,$E51+19,FALSE)</f>
        <v>0</v>
      </c>
      <c r="N51" s="31">
        <f>VLOOKUP($A51&amp;N$92,決統データ!$A$3:$DE$187,$E51+19,FALSE)</f>
        <v>0</v>
      </c>
      <c r="O51" s="31">
        <f>VLOOKUP($A51&amp;O$92,決統データ!$A$3:$DE$187,$E51+19,FALSE)</f>
        <v>0</v>
      </c>
      <c r="P51" s="31">
        <f>VLOOKUP($A51&amp;P$92,決統データ!$A$3:$DE$187,$E51+19,FALSE)</f>
        <v>0</v>
      </c>
      <c r="Q51" s="171">
        <f t="shared" si="2"/>
        <v>0</v>
      </c>
    </row>
    <row r="52" spans="1:17" x14ac:dyDescent="0.2">
      <c r="A52" s="17" t="str">
        <f t="shared" si="1"/>
        <v>1402601</v>
      </c>
      <c r="B52" s="18" t="s">
        <v>666</v>
      </c>
      <c r="C52" s="19">
        <v>26</v>
      </c>
      <c r="D52" s="18" t="s">
        <v>412</v>
      </c>
      <c r="E52" s="14">
        <v>51</v>
      </c>
      <c r="F52" s="363"/>
      <c r="G52" s="371"/>
      <c r="H52" s="241" t="s">
        <v>47</v>
      </c>
      <c r="I52" s="241"/>
      <c r="J52" s="241"/>
      <c r="K52" s="31">
        <f>VLOOKUP($A52&amp;K$92,決統データ!$A$3:$DE$187,$E52+19,FALSE)</f>
        <v>0</v>
      </c>
      <c r="L52" s="31">
        <f>VLOOKUP($A52&amp;L$92,決統データ!$A$3:$DE$187,$E52+19,FALSE)</f>
        <v>0</v>
      </c>
      <c r="M52" s="31">
        <f>VLOOKUP($A52&amp;M$92,決統データ!$A$3:$DE$187,$E52+19,FALSE)</f>
        <v>0</v>
      </c>
      <c r="N52" s="31">
        <f>VLOOKUP($A52&amp;N$92,決統データ!$A$3:$DE$187,$E52+19,FALSE)</f>
        <v>0</v>
      </c>
      <c r="O52" s="31">
        <f>VLOOKUP($A52&amp;O$92,決統データ!$A$3:$DE$187,$E52+19,FALSE)</f>
        <v>0</v>
      </c>
      <c r="P52" s="31">
        <f>VLOOKUP($A52&amp;P$92,決統データ!$A$3:$DE$187,$E52+19,FALSE)</f>
        <v>0</v>
      </c>
      <c r="Q52" s="171">
        <f t="shared" si="2"/>
        <v>0</v>
      </c>
    </row>
    <row r="53" spans="1:17" x14ac:dyDescent="0.2">
      <c r="A53" s="17" t="str">
        <f t="shared" si="1"/>
        <v>1402601</v>
      </c>
      <c r="B53" s="18" t="s">
        <v>666</v>
      </c>
      <c r="C53" s="19">
        <v>26</v>
      </c>
      <c r="D53" s="18" t="s">
        <v>412</v>
      </c>
      <c r="E53" s="14">
        <v>52</v>
      </c>
      <c r="F53" s="363"/>
      <c r="G53" s="372"/>
      <c r="H53" s="241" t="s">
        <v>470</v>
      </c>
      <c r="I53" s="241"/>
      <c r="J53" s="241"/>
      <c r="K53" s="31">
        <f>VLOOKUP($A53&amp;K$92,決統データ!$A$3:$DE$187,$E53+19,FALSE)</f>
        <v>0</v>
      </c>
      <c r="L53" s="31">
        <f>VLOOKUP($A53&amp;L$92,決統データ!$A$3:$DE$187,$E53+19,FALSE)</f>
        <v>0</v>
      </c>
      <c r="M53" s="31">
        <f>VLOOKUP($A53&amp;M$92,決統データ!$A$3:$DE$187,$E53+19,FALSE)</f>
        <v>0</v>
      </c>
      <c r="N53" s="31">
        <f>VLOOKUP($A53&amp;N$92,決統データ!$A$3:$DE$187,$E53+19,FALSE)</f>
        <v>0</v>
      </c>
      <c r="O53" s="31">
        <f>VLOOKUP($A53&amp;O$92,決統データ!$A$3:$DE$187,$E53+19,FALSE)</f>
        <v>0</v>
      </c>
      <c r="P53" s="31">
        <f>VLOOKUP($A53&amp;P$92,決統データ!$A$3:$DE$187,$E53+19,FALSE)</f>
        <v>0</v>
      </c>
      <c r="Q53" s="171">
        <f t="shared" si="2"/>
        <v>0</v>
      </c>
    </row>
    <row r="54" spans="1:17" x14ac:dyDescent="0.2">
      <c r="A54" s="17" t="str">
        <f t="shared" si="1"/>
        <v>1402601</v>
      </c>
      <c r="B54" s="18" t="s">
        <v>666</v>
      </c>
      <c r="C54" s="19">
        <v>26</v>
      </c>
      <c r="D54" s="18" t="s">
        <v>412</v>
      </c>
      <c r="E54" s="14">
        <v>53</v>
      </c>
      <c r="F54" s="363"/>
      <c r="G54" s="241" t="s">
        <v>469</v>
      </c>
      <c r="H54" s="241"/>
      <c r="I54" s="241"/>
      <c r="J54" s="241"/>
      <c r="K54" s="31">
        <f>VLOOKUP($A54&amp;K$92,決統データ!$A$3:$DE$187,$E54+19,FALSE)</f>
        <v>0</v>
      </c>
      <c r="L54" s="31">
        <f>VLOOKUP($A54&amp;L$92,決統データ!$A$3:$DE$187,$E54+19,FALSE)</f>
        <v>0</v>
      </c>
      <c r="M54" s="31">
        <f>VLOOKUP($A54&amp;M$92,決統データ!$A$3:$DE$187,$E54+19,FALSE)</f>
        <v>0</v>
      </c>
      <c r="N54" s="31">
        <f>VLOOKUP($A54&amp;N$92,決統データ!$A$3:$DE$187,$E54+19,FALSE)</f>
        <v>0</v>
      </c>
      <c r="O54" s="31">
        <f>VLOOKUP($A54&amp;O$92,決統データ!$A$3:$DE$187,$E54+19,FALSE)</f>
        <v>0</v>
      </c>
      <c r="P54" s="31">
        <f>VLOOKUP($A54&amp;P$92,決統データ!$A$3:$DE$187,$E54+19,FALSE)</f>
        <v>0</v>
      </c>
      <c r="Q54" s="171">
        <f t="shared" si="2"/>
        <v>0</v>
      </c>
    </row>
    <row r="55" spans="1:17" x14ac:dyDescent="0.2">
      <c r="A55" s="17" t="str">
        <f t="shared" si="1"/>
        <v>1402601</v>
      </c>
      <c r="B55" s="18" t="s">
        <v>666</v>
      </c>
      <c r="C55" s="19">
        <v>26</v>
      </c>
      <c r="D55" s="18" t="s">
        <v>412</v>
      </c>
      <c r="E55" s="14">
        <v>54</v>
      </c>
      <c r="F55" s="363"/>
      <c r="G55" s="241" t="s">
        <v>468</v>
      </c>
      <c r="H55" s="241"/>
      <c r="I55" s="241"/>
      <c r="J55" s="241"/>
      <c r="K55" s="31">
        <f>VLOOKUP($A55&amp;K$92,決統データ!$A$3:$DE$187,$E55+19,FALSE)</f>
        <v>0</v>
      </c>
      <c r="L55" s="31">
        <f>VLOOKUP($A55&amp;L$92,決統データ!$A$3:$DE$187,$E55+19,FALSE)</f>
        <v>0</v>
      </c>
      <c r="M55" s="31">
        <f>VLOOKUP($A55&amp;M$92,決統データ!$A$3:$DE$187,$E55+19,FALSE)</f>
        <v>15438</v>
      </c>
      <c r="N55" s="31">
        <f>VLOOKUP($A55&amp;N$92,決統データ!$A$3:$DE$187,$E55+19,FALSE)</f>
        <v>6211</v>
      </c>
      <c r="O55" s="31">
        <f>VLOOKUP($A55&amp;O$92,決統データ!$A$3:$DE$187,$E55+19,FALSE)</f>
        <v>0</v>
      </c>
      <c r="P55" s="31">
        <f>VLOOKUP($A55&amp;P$92,決統データ!$A$3:$DE$187,$E55+19,FALSE)</f>
        <v>6500</v>
      </c>
      <c r="Q55" s="171">
        <f t="shared" si="2"/>
        <v>28149</v>
      </c>
    </row>
    <row r="56" spans="1:17" x14ac:dyDescent="0.2">
      <c r="A56" s="17" t="str">
        <f t="shared" si="1"/>
        <v>1402601</v>
      </c>
      <c r="B56" s="18" t="s">
        <v>666</v>
      </c>
      <c r="C56" s="19">
        <v>26</v>
      </c>
      <c r="D56" s="18" t="s">
        <v>412</v>
      </c>
      <c r="E56" s="14">
        <v>55</v>
      </c>
      <c r="F56" s="363"/>
      <c r="G56" s="241" t="s">
        <v>467</v>
      </c>
      <c r="H56" s="241"/>
      <c r="I56" s="241"/>
      <c r="J56" s="241"/>
      <c r="K56" s="31">
        <f>VLOOKUP($A56&amp;K$92,決統データ!$A$3:$DE$187,$E56+19,FALSE)</f>
        <v>0</v>
      </c>
      <c r="L56" s="31">
        <f>VLOOKUP($A56&amp;L$92,決統データ!$A$3:$DE$187,$E56+19,FALSE)</f>
        <v>0</v>
      </c>
      <c r="M56" s="31">
        <f>VLOOKUP($A56&amp;M$92,決統データ!$A$3:$DE$187,$E56+19,FALSE)</f>
        <v>0</v>
      </c>
      <c r="N56" s="31">
        <f>VLOOKUP($A56&amp;N$92,決統データ!$A$3:$DE$187,$E56+19,FALSE)</f>
        <v>0</v>
      </c>
      <c r="O56" s="31">
        <f>VLOOKUP($A56&amp;O$92,決統データ!$A$3:$DE$187,$E56+19,FALSE)</f>
        <v>0</v>
      </c>
      <c r="P56" s="31">
        <f>VLOOKUP($A56&amp;P$92,決統データ!$A$3:$DE$187,$E56+19,FALSE)</f>
        <v>0</v>
      </c>
      <c r="Q56" s="171">
        <f t="shared" si="2"/>
        <v>0</v>
      </c>
    </row>
    <row r="57" spans="1:17" x14ac:dyDescent="0.2">
      <c r="A57" s="17" t="str">
        <f t="shared" si="1"/>
        <v>1402601</v>
      </c>
      <c r="B57" s="18" t="s">
        <v>666</v>
      </c>
      <c r="C57" s="19">
        <v>26</v>
      </c>
      <c r="D57" s="18" t="s">
        <v>412</v>
      </c>
      <c r="E57" s="14">
        <v>56</v>
      </c>
      <c r="F57" s="364"/>
      <c r="G57" s="241" t="s">
        <v>663</v>
      </c>
      <c r="H57" s="241"/>
      <c r="I57" s="241"/>
      <c r="J57" s="241"/>
      <c r="K57" s="31">
        <f>VLOOKUP($A57&amp;K$92,決統データ!$A$3:$DE$187,$E57+19,FALSE)</f>
        <v>0</v>
      </c>
      <c r="L57" s="31">
        <f>VLOOKUP($A57&amp;L$92,決統データ!$A$3:$DE$187,$E57+19,FALSE)</f>
        <v>-4000</v>
      </c>
      <c r="M57" s="31">
        <f>VLOOKUP($A57&amp;M$92,決統データ!$A$3:$DE$187,$E57+19,FALSE)</f>
        <v>-15438</v>
      </c>
      <c r="N57" s="31">
        <f>VLOOKUP($A57&amp;N$92,決統データ!$A$3:$DE$187,$E57+19,FALSE)</f>
        <v>-6211</v>
      </c>
      <c r="O57" s="31">
        <f>VLOOKUP($A57&amp;O$92,決統データ!$A$3:$DE$187,$E57+19,FALSE)</f>
        <v>-31650</v>
      </c>
      <c r="P57" s="31">
        <f>VLOOKUP($A57&amp;P$92,決統データ!$A$3:$DE$187,$E57+19,FALSE)</f>
        <v>-6500</v>
      </c>
      <c r="Q57" s="171">
        <f t="shared" si="2"/>
        <v>-63799</v>
      </c>
    </row>
    <row r="58" spans="1:17" x14ac:dyDescent="0.2">
      <c r="A58" s="17" t="str">
        <f t="shared" si="1"/>
        <v>1402601</v>
      </c>
      <c r="B58" s="18" t="s">
        <v>666</v>
      </c>
      <c r="C58" s="19">
        <v>26</v>
      </c>
      <c r="D58" s="18" t="s">
        <v>412</v>
      </c>
      <c r="E58" s="14">
        <v>57</v>
      </c>
      <c r="F58" s="241" t="s">
        <v>465</v>
      </c>
      <c r="G58" s="241"/>
      <c r="H58" s="241"/>
      <c r="I58" s="241"/>
      <c r="J58" s="241"/>
      <c r="K58" s="31">
        <f>VLOOKUP($A58&amp;K$92,決統データ!$A$3:$DE$187,$E58+19,FALSE)</f>
        <v>20202</v>
      </c>
      <c r="L58" s="31">
        <f>VLOOKUP($A58&amp;L$92,決統データ!$A$3:$DE$187,$E58+19,FALSE)</f>
        <v>1278</v>
      </c>
      <c r="M58" s="31">
        <f>VLOOKUP($A58&amp;M$92,決統データ!$A$3:$DE$187,$E58+19,FALSE)</f>
        <v>0</v>
      </c>
      <c r="N58" s="31">
        <f>VLOOKUP($A58&amp;N$92,決統データ!$A$3:$DE$187,$E58+19,FALSE)</f>
        <v>0</v>
      </c>
      <c r="O58" s="31">
        <f>VLOOKUP($A58&amp;O$92,決統データ!$A$3:$DE$187,$E58+19,FALSE)</f>
        <v>9215</v>
      </c>
      <c r="P58" s="31">
        <f>VLOOKUP($A58&amp;P$92,決統データ!$A$3:$DE$187,$E58+19,FALSE)</f>
        <v>-295</v>
      </c>
      <c r="Q58" s="171">
        <f t="shared" si="2"/>
        <v>30400</v>
      </c>
    </row>
    <row r="59" spans="1:17" x14ac:dyDescent="0.2">
      <c r="A59" s="17" t="str">
        <f t="shared" si="1"/>
        <v>1402601</v>
      </c>
      <c r="B59" s="18" t="s">
        <v>666</v>
      </c>
      <c r="C59" s="19">
        <v>26</v>
      </c>
      <c r="D59" s="18" t="s">
        <v>412</v>
      </c>
      <c r="E59" s="14">
        <v>58</v>
      </c>
      <c r="F59" s="241" t="s">
        <v>464</v>
      </c>
      <c r="G59" s="241"/>
      <c r="H59" s="241"/>
      <c r="I59" s="241"/>
      <c r="J59" s="241"/>
      <c r="K59" s="31">
        <f>VLOOKUP($A59&amp;K$92,決統データ!$A$3:$DE$187,$E59+19,FALSE)</f>
        <v>13700</v>
      </c>
      <c r="L59" s="31">
        <f>VLOOKUP($A59&amp;L$92,決統データ!$A$3:$DE$187,$E59+19,FALSE)</f>
        <v>951</v>
      </c>
      <c r="M59" s="31">
        <f>VLOOKUP($A59&amp;M$92,決統データ!$A$3:$DE$187,$E59+19,FALSE)</f>
        <v>0</v>
      </c>
      <c r="N59" s="31">
        <f>VLOOKUP($A59&amp;N$92,決統データ!$A$3:$DE$187,$E59+19,FALSE)</f>
        <v>0</v>
      </c>
      <c r="O59" s="31">
        <f>VLOOKUP($A59&amp;O$92,決統データ!$A$3:$DE$187,$E59+19,FALSE)</f>
        <v>9774</v>
      </c>
      <c r="P59" s="31">
        <f>VLOOKUP($A59&amp;P$92,決統データ!$A$3:$DE$187,$E59+19,FALSE)</f>
        <v>0</v>
      </c>
      <c r="Q59" s="171">
        <f t="shared" si="2"/>
        <v>24425</v>
      </c>
    </row>
    <row r="60" spans="1:17" x14ac:dyDescent="0.2">
      <c r="A60" s="17" t="str">
        <f t="shared" si="1"/>
        <v>1402601</v>
      </c>
      <c r="B60" s="18" t="s">
        <v>666</v>
      </c>
      <c r="C60" s="19">
        <v>26</v>
      </c>
      <c r="D60" s="18" t="s">
        <v>412</v>
      </c>
      <c r="E60" s="14">
        <v>59</v>
      </c>
      <c r="F60" s="348" t="s">
        <v>662</v>
      </c>
      <c r="G60" s="267"/>
      <c r="H60" s="267"/>
      <c r="I60" s="267"/>
      <c r="J60" s="261"/>
      <c r="K60" s="31">
        <f>VLOOKUP($A60&amp;K$92,決統データ!$A$3:$DE$187,$E60+19,FALSE)</f>
        <v>3303</v>
      </c>
      <c r="L60" s="31">
        <f>VLOOKUP($A60&amp;L$92,決統データ!$A$3:$DE$187,$E60+19,FALSE)</f>
        <v>339</v>
      </c>
      <c r="M60" s="31">
        <f>VLOOKUP($A60&amp;M$92,決統データ!$A$3:$DE$187,$E60+19,FALSE)</f>
        <v>0</v>
      </c>
      <c r="N60" s="31">
        <f>VLOOKUP($A60&amp;N$92,決統データ!$A$3:$DE$187,$E60+19,FALSE)</f>
        <v>0</v>
      </c>
      <c r="O60" s="31">
        <f>VLOOKUP($A60&amp;O$92,決統データ!$A$3:$DE$187,$E60+19,FALSE)</f>
        <v>9594</v>
      </c>
      <c r="P60" s="31">
        <f>VLOOKUP($A60&amp;P$92,決統データ!$A$3:$DE$187,$E60+19,FALSE)</f>
        <v>679</v>
      </c>
      <c r="Q60" s="171">
        <f t="shared" si="2"/>
        <v>13915</v>
      </c>
    </row>
    <row r="61" spans="1:17" x14ac:dyDescent="0.2">
      <c r="A61" s="17" t="str">
        <f t="shared" si="1"/>
        <v>1402601</v>
      </c>
      <c r="B61" s="18" t="s">
        <v>666</v>
      </c>
      <c r="C61" s="19">
        <v>26</v>
      </c>
      <c r="D61" s="18" t="s">
        <v>412</v>
      </c>
      <c r="E61" s="14">
        <v>60</v>
      </c>
      <c r="F61" s="72"/>
      <c r="G61" s="241" t="s">
        <v>462</v>
      </c>
      <c r="H61" s="241"/>
      <c r="I61" s="241"/>
      <c r="J61" s="241"/>
      <c r="K61" s="31">
        <f>VLOOKUP($A61&amp;K$92,決統データ!$A$3:$DE$187,$E61+19,FALSE)</f>
        <v>0</v>
      </c>
      <c r="L61" s="31">
        <f>VLOOKUP($A61&amp;L$92,決統データ!$A$3:$DE$187,$E61+19,FALSE)</f>
        <v>0</v>
      </c>
      <c r="M61" s="31">
        <f>VLOOKUP($A61&amp;M$92,決統データ!$A$3:$DE$187,$E61+19,FALSE)</f>
        <v>0</v>
      </c>
      <c r="N61" s="31">
        <f>VLOOKUP($A61&amp;N$92,決統データ!$A$3:$DE$187,$E61+19,FALSE)</f>
        <v>0</v>
      </c>
      <c r="O61" s="31">
        <f>VLOOKUP($A61&amp;O$92,決統データ!$A$3:$DE$187,$E61+19,FALSE)</f>
        <v>0</v>
      </c>
      <c r="P61" s="31">
        <f>VLOOKUP($A61&amp;P$92,決統データ!$A$3:$DE$187,$E61+19,FALSE)</f>
        <v>0</v>
      </c>
      <c r="Q61" s="171">
        <f t="shared" si="2"/>
        <v>0</v>
      </c>
    </row>
    <row r="62" spans="1:17" x14ac:dyDescent="0.2">
      <c r="A62" s="17" t="str">
        <f t="shared" si="1"/>
        <v>1402602</v>
      </c>
      <c r="B62" s="18" t="s">
        <v>666</v>
      </c>
      <c r="C62" s="19">
        <v>26</v>
      </c>
      <c r="D62" s="18" t="s">
        <v>418</v>
      </c>
      <c r="E62" s="14">
        <v>1</v>
      </c>
      <c r="F62" s="241" t="s">
        <v>461</v>
      </c>
      <c r="G62" s="241"/>
      <c r="H62" s="241"/>
      <c r="I62" s="241"/>
      <c r="J62" s="241"/>
      <c r="K62" s="31">
        <f>VLOOKUP($A62&amp;K$92,決統データ!$A$3:$DE$187,$E62+19,FALSE)</f>
        <v>0</v>
      </c>
      <c r="L62" s="31">
        <f>VLOOKUP($A62&amp;L$92,決統データ!$A$3:$DE$187,$E62+19,FALSE)</f>
        <v>0</v>
      </c>
      <c r="M62" s="31">
        <f>VLOOKUP($A62&amp;M$92,決統データ!$A$3:$DE$187,$E62+19,FALSE)</f>
        <v>0</v>
      </c>
      <c r="N62" s="31">
        <f>VLOOKUP($A62&amp;N$92,決統データ!$A$3:$DE$187,$E62+19,FALSE)</f>
        <v>0</v>
      </c>
      <c r="O62" s="31">
        <f>VLOOKUP($A62&amp;O$92,決統データ!$A$3:$DE$187,$E62+19,FALSE)</f>
        <v>0</v>
      </c>
      <c r="P62" s="31">
        <f>VLOOKUP($A62&amp;P$92,決統データ!$A$3:$DE$187,$E62+19,FALSE)</f>
        <v>0</v>
      </c>
      <c r="Q62" s="171">
        <f t="shared" si="2"/>
        <v>0</v>
      </c>
    </row>
    <row r="63" spans="1:17" x14ac:dyDescent="0.2">
      <c r="A63" s="17" t="str">
        <f t="shared" si="1"/>
        <v>1402602</v>
      </c>
      <c r="B63" s="18" t="s">
        <v>666</v>
      </c>
      <c r="C63" s="19">
        <v>26</v>
      </c>
      <c r="D63" s="18" t="s">
        <v>418</v>
      </c>
      <c r="E63" s="14">
        <v>2</v>
      </c>
      <c r="F63" s="241" t="s">
        <v>460</v>
      </c>
      <c r="G63" s="241"/>
      <c r="H63" s="241"/>
      <c r="I63" s="241"/>
      <c r="J63" s="241"/>
      <c r="K63" s="31">
        <f>VLOOKUP($A63&amp;K$92,決統データ!$A$3:$DE$187,$E63+19,FALSE)</f>
        <v>9805</v>
      </c>
      <c r="L63" s="31">
        <f>VLOOKUP($A63&amp;L$92,決統データ!$A$3:$DE$187,$E63+19,FALSE)</f>
        <v>666</v>
      </c>
      <c r="M63" s="31">
        <f>VLOOKUP($A63&amp;M$92,決統データ!$A$3:$DE$187,$E63+19,FALSE)</f>
        <v>0</v>
      </c>
      <c r="N63" s="31">
        <f>VLOOKUP($A63&amp;N$92,決統データ!$A$3:$DE$187,$E63+19,FALSE)</f>
        <v>0</v>
      </c>
      <c r="O63" s="31">
        <f>VLOOKUP($A63&amp;O$92,決統データ!$A$3:$DE$187,$E63+19,FALSE)</f>
        <v>9035</v>
      </c>
      <c r="P63" s="31">
        <f>VLOOKUP($A63&amp;P$92,決統データ!$A$3:$DE$187,$E63+19,FALSE)</f>
        <v>384</v>
      </c>
      <c r="Q63" s="171">
        <f t="shared" si="2"/>
        <v>19890</v>
      </c>
    </row>
    <row r="64" spans="1:17" x14ac:dyDescent="0.2">
      <c r="A64" s="17" t="str">
        <f t="shared" si="1"/>
        <v>1402602</v>
      </c>
      <c r="B64" s="18" t="s">
        <v>666</v>
      </c>
      <c r="C64" s="19">
        <v>26</v>
      </c>
      <c r="D64" s="18" t="s">
        <v>418</v>
      </c>
      <c r="E64" s="14">
        <v>3</v>
      </c>
      <c r="F64" s="241" t="s">
        <v>459</v>
      </c>
      <c r="G64" s="241"/>
      <c r="H64" s="241"/>
      <c r="I64" s="241"/>
      <c r="J64" s="241"/>
      <c r="K64" s="31">
        <f>VLOOKUP($A64&amp;K$92,決統データ!$A$3:$DE$187,$E64+19,FALSE)</f>
        <v>0</v>
      </c>
      <c r="L64" s="31">
        <f>VLOOKUP($A64&amp;L$92,決統データ!$A$3:$DE$187,$E64+19,FALSE)</f>
        <v>0</v>
      </c>
      <c r="M64" s="31">
        <f>VLOOKUP($A64&amp;M$92,決統データ!$A$3:$DE$187,$E64+19,FALSE)</f>
        <v>0</v>
      </c>
      <c r="N64" s="31">
        <f>VLOOKUP($A64&amp;N$92,決統データ!$A$3:$DE$187,$E64+19,FALSE)</f>
        <v>0</v>
      </c>
      <c r="O64" s="31">
        <f>VLOOKUP($A64&amp;O$92,決統データ!$A$3:$DE$187,$E64+19,FALSE)</f>
        <v>0</v>
      </c>
      <c r="P64" s="31">
        <f>VLOOKUP($A64&amp;P$92,決統データ!$A$3:$DE$187,$E64+19,FALSE)</f>
        <v>0</v>
      </c>
      <c r="Q64" s="171">
        <f t="shared" si="2"/>
        <v>0</v>
      </c>
    </row>
    <row r="65" spans="1:17" x14ac:dyDescent="0.2">
      <c r="A65" s="17" t="str">
        <f t="shared" si="1"/>
        <v>1402602</v>
      </c>
      <c r="B65" s="18" t="s">
        <v>666</v>
      </c>
      <c r="C65" s="19">
        <v>26</v>
      </c>
      <c r="D65" s="18" t="s">
        <v>418</v>
      </c>
      <c r="E65" s="14">
        <v>4</v>
      </c>
      <c r="F65" s="370" t="s">
        <v>286</v>
      </c>
      <c r="G65" s="241" t="s">
        <v>458</v>
      </c>
      <c r="H65" s="241"/>
      <c r="I65" s="241"/>
      <c r="J65" s="241"/>
      <c r="K65" s="31">
        <f>VLOOKUP($A65&amp;K$92,決統データ!$A$3:$DE$187,$E65+19,FALSE)</f>
        <v>0</v>
      </c>
      <c r="L65" s="31">
        <f>VLOOKUP($A65&amp;L$92,決統データ!$A$3:$DE$187,$E65+19,FALSE)</f>
        <v>0</v>
      </c>
      <c r="M65" s="31">
        <f>VLOOKUP($A65&amp;M$92,決統データ!$A$3:$DE$187,$E65+19,FALSE)</f>
        <v>0</v>
      </c>
      <c r="N65" s="31">
        <f>VLOOKUP($A65&amp;N$92,決統データ!$A$3:$DE$187,$E65+19,FALSE)</f>
        <v>0</v>
      </c>
      <c r="O65" s="31">
        <f>VLOOKUP($A65&amp;O$92,決統データ!$A$3:$DE$187,$E65+19,FALSE)</f>
        <v>0</v>
      </c>
      <c r="P65" s="31">
        <f>VLOOKUP($A65&amp;P$92,決統データ!$A$3:$DE$187,$E65+19,FALSE)</f>
        <v>0</v>
      </c>
      <c r="Q65" s="171">
        <f t="shared" si="2"/>
        <v>0</v>
      </c>
    </row>
    <row r="66" spans="1:17" x14ac:dyDescent="0.2">
      <c r="A66" s="17" t="str">
        <f t="shared" si="1"/>
        <v>1402602</v>
      </c>
      <c r="B66" s="18" t="s">
        <v>666</v>
      </c>
      <c r="C66" s="19">
        <v>26</v>
      </c>
      <c r="D66" s="18" t="s">
        <v>418</v>
      </c>
      <c r="E66" s="14">
        <v>5</v>
      </c>
      <c r="F66" s="371"/>
      <c r="G66" s="241" t="s">
        <v>457</v>
      </c>
      <c r="H66" s="241"/>
      <c r="I66" s="241"/>
      <c r="J66" s="241"/>
      <c r="K66" s="31">
        <f>VLOOKUP($A66&amp;K$92,決統データ!$A$3:$DE$187,$E66+19,FALSE)</f>
        <v>0</v>
      </c>
      <c r="L66" s="31">
        <f>VLOOKUP($A66&amp;L$92,決統データ!$A$3:$DE$187,$E66+19,FALSE)</f>
        <v>0</v>
      </c>
      <c r="M66" s="31">
        <f>VLOOKUP($A66&amp;M$92,決統データ!$A$3:$DE$187,$E66+19,FALSE)</f>
        <v>0</v>
      </c>
      <c r="N66" s="31">
        <f>VLOOKUP($A66&amp;N$92,決統データ!$A$3:$DE$187,$E66+19,FALSE)</f>
        <v>0</v>
      </c>
      <c r="O66" s="31">
        <f>VLOOKUP($A66&amp;O$92,決統データ!$A$3:$DE$187,$E66+19,FALSE)</f>
        <v>0</v>
      </c>
      <c r="P66" s="31">
        <f>VLOOKUP($A66&amp;P$92,決統データ!$A$3:$DE$187,$E66+19,FALSE)</f>
        <v>0</v>
      </c>
      <c r="Q66" s="171">
        <f t="shared" si="2"/>
        <v>0</v>
      </c>
    </row>
    <row r="67" spans="1:17" x14ac:dyDescent="0.2">
      <c r="A67" s="17" t="str">
        <f t="shared" si="1"/>
        <v>1402602</v>
      </c>
      <c r="B67" s="18" t="s">
        <v>666</v>
      </c>
      <c r="C67" s="19">
        <v>26</v>
      </c>
      <c r="D67" s="18" t="s">
        <v>418</v>
      </c>
      <c r="E67" s="14">
        <v>6</v>
      </c>
      <c r="F67" s="372"/>
      <c r="G67" s="241" t="s">
        <v>369</v>
      </c>
      <c r="H67" s="241"/>
      <c r="I67" s="241"/>
      <c r="J67" s="241"/>
      <c r="K67" s="31">
        <f>VLOOKUP($A67&amp;K$92,決統データ!$A$3:$DE$187,$E67+19,FALSE)</f>
        <v>0</v>
      </c>
      <c r="L67" s="31">
        <f>VLOOKUP($A67&amp;L$92,決統データ!$A$3:$DE$187,$E67+19,FALSE)</f>
        <v>0</v>
      </c>
      <c r="M67" s="31">
        <f>VLOOKUP($A67&amp;M$92,決統データ!$A$3:$DE$187,$E67+19,FALSE)</f>
        <v>0</v>
      </c>
      <c r="N67" s="31">
        <f>VLOOKUP($A67&amp;N$92,決統データ!$A$3:$DE$187,$E67+19,FALSE)</f>
        <v>0</v>
      </c>
      <c r="O67" s="31">
        <f>VLOOKUP($A67&amp;O$92,決統データ!$A$3:$DE$187,$E67+19,FALSE)</f>
        <v>0</v>
      </c>
      <c r="P67" s="31">
        <f>VLOOKUP($A67&amp;P$92,決統データ!$A$3:$DE$187,$E67+19,FALSE)</f>
        <v>0</v>
      </c>
      <c r="Q67" s="171">
        <f t="shared" ref="Q67:Q72" si="3">SUM(K67:P67)</f>
        <v>0</v>
      </c>
    </row>
    <row r="68" spans="1:17" x14ac:dyDescent="0.2">
      <c r="A68" s="17" t="str">
        <f t="shared" ref="A68:A84" si="4">+B68&amp;C68&amp;D68</f>
        <v>1402602</v>
      </c>
      <c r="B68" s="18" t="s">
        <v>666</v>
      </c>
      <c r="C68" s="19">
        <v>26</v>
      </c>
      <c r="D68" s="18" t="s">
        <v>418</v>
      </c>
      <c r="E68" s="14">
        <v>7</v>
      </c>
      <c r="F68" s="241" t="s">
        <v>456</v>
      </c>
      <c r="G68" s="241"/>
      <c r="H68" s="241"/>
      <c r="I68" s="241"/>
      <c r="J68" s="241"/>
      <c r="K68" s="31">
        <f>VLOOKUP($A68&amp;K$92,決統データ!$A$3:$DE$187,$E68+19,FALSE)</f>
        <v>0</v>
      </c>
      <c r="L68" s="31">
        <f>VLOOKUP($A68&amp;L$92,決統データ!$A$3:$DE$187,$E68+19,FALSE)</f>
        <v>0</v>
      </c>
      <c r="M68" s="31">
        <f>VLOOKUP($A68&amp;M$92,決統データ!$A$3:$DE$187,$E68+19,FALSE)</f>
        <v>0</v>
      </c>
      <c r="N68" s="31">
        <f>VLOOKUP($A68&amp;N$92,決統データ!$A$3:$DE$187,$E68+19,FALSE)</f>
        <v>0</v>
      </c>
      <c r="O68" s="31">
        <f>VLOOKUP($A68&amp;O$92,決統データ!$A$3:$DE$187,$E68+19,FALSE)</f>
        <v>0</v>
      </c>
      <c r="P68" s="31">
        <f>VLOOKUP($A68&amp;P$92,決統データ!$A$3:$DE$187,$E68+19,FALSE)</f>
        <v>0</v>
      </c>
      <c r="Q68" s="171">
        <f t="shared" si="3"/>
        <v>0</v>
      </c>
    </row>
    <row r="69" spans="1:17" x14ac:dyDescent="0.2">
      <c r="A69" s="17" t="str">
        <f t="shared" si="4"/>
        <v>1402602</v>
      </c>
      <c r="B69" s="18" t="s">
        <v>666</v>
      </c>
      <c r="C69" s="19">
        <v>26</v>
      </c>
      <c r="D69" s="18" t="s">
        <v>418</v>
      </c>
      <c r="E69" s="14">
        <v>8</v>
      </c>
      <c r="F69" s="381" t="s">
        <v>455</v>
      </c>
      <c r="G69" s="382"/>
      <c r="H69" s="382"/>
      <c r="I69" s="383"/>
      <c r="J69" s="49" t="s">
        <v>454</v>
      </c>
      <c r="K69" s="31">
        <f>VLOOKUP($A69&amp;K$92,決統データ!$A$3:$DE$187,$E69+19,FALSE)</f>
        <v>9805</v>
      </c>
      <c r="L69" s="31">
        <f>VLOOKUP($A69&amp;L$92,決統データ!$A$3:$DE$187,$E69+19,FALSE)</f>
        <v>666</v>
      </c>
      <c r="M69" s="31">
        <f>VLOOKUP($A69&amp;M$92,決統データ!$A$3:$DE$187,$E69+19,FALSE)</f>
        <v>0</v>
      </c>
      <c r="N69" s="31">
        <f>VLOOKUP($A69&amp;N$92,決統データ!$A$3:$DE$187,$E69+19,FALSE)</f>
        <v>0</v>
      </c>
      <c r="O69" s="31">
        <f>VLOOKUP($A69&amp;O$92,決統データ!$A$3:$DE$187,$E69+19,FALSE)</f>
        <v>9035</v>
      </c>
      <c r="P69" s="31">
        <f>VLOOKUP($A69&amp;P$92,決統データ!$A$3:$DE$187,$E69+19,FALSE)</f>
        <v>384</v>
      </c>
      <c r="Q69" s="171">
        <f t="shared" si="3"/>
        <v>19890</v>
      </c>
    </row>
    <row r="70" spans="1:17" x14ac:dyDescent="0.2">
      <c r="A70" s="17" t="str">
        <f t="shared" si="4"/>
        <v>1402602</v>
      </c>
      <c r="B70" s="18" t="s">
        <v>666</v>
      </c>
      <c r="C70" s="19">
        <v>26</v>
      </c>
      <c r="D70" s="18" t="s">
        <v>418</v>
      </c>
      <c r="E70" s="14">
        <v>9</v>
      </c>
      <c r="F70" s="384"/>
      <c r="G70" s="385"/>
      <c r="H70" s="385"/>
      <c r="I70" s="386"/>
      <c r="J70" s="49" t="s">
        <v>453</v>
      </c>
      <c r="K70" s="31">
        <f>VLOOKUP($A70&amp;K$92,決統データ!$A$3:$DE$187,$E70+19,FALSE)</f>
        <v>0</v>
      </c>
      <c r="L70" s="31">
        <f>VLOOKUP($A70&amp;L$92,決統データ!$A$3:$DE$187,$E70+19,FALSE)</f>
        <v>0</v>
      </c>
      <c r="M70" s="31">
        <f>VLOOKUP($A70&amp;M$92,決統データ!$A$3:$DE$187,$E70+19,FALSE)</f>
        <v>0</v>
      </c>
      <c r="N70" s="31">
        <f>VLOOKUP($A70&amp;N$92,決統データ!$A$3:$DE$187,$E70+19,FALSE)</f>
        <v>0</v>
      </c>
      <c r="O70" s="31">
        <f>VLOOKUP($A70&amp;O$92,決統データ!$A$3:$DE$187,$E70+19,FALSE)</f>
        <v>0</v>
      </c>
      <c r="P70" s="31">
        <f>VLOOKUP($A70&amp;P$92,決統データ!$A$3:$DE$187,$E70+19,FALSE)</f>
        <v>0</v>
      </c>
      <c r="Q70" s="171">
        <f t="shared" si="3"/>
        <v>0</v>
      </c>
    </row>
    <row r="71" spans="1:17" x14ac:dyDescent="0.2">
      <c r="A71" s="17" t="str">
        <f t="shared" si="4"/>
        <v>1402602</v>
      </c>
      <c r="B71" s="18" t="s">
        <v>666</v>
      </c>
      <c r="C71" s="19">
        <v>26</v>
      </c>
      <c r="D71" s="18" t="s">
        <v>418</v>
      </c>
      <c r="E71" s="14">
        <v>21</v>
      </c>
      <c r="F71" s="241" t="s">
        <v>452</v>
      </c>
      <c r="G71" s="241"/>
      <c r="H71" s="241"/>
      <c r="I71" s="241"/>
      <c r="J71" s="241"/>
      <c r="K71" s="31">
        <f>VLOOKUP($A71&amp;K$92,決統データ!$A$3:$DE$187,$E71+19,FALSE)</f>
        <v>0</v>
      </c>
      <c r="L71" s="31">
        <f>VLOOKUP($A71&amp;L$92,決統データ!$A$3:$DE$187,$E71+19,FALSE)</f>
        <v>0</v>
      </c>
      <c r="M71" s="31">
        <f>VLOOKUP($A71&amp;M$92,決統データ!$A$3:$DE$187,$E71+19,FALSE)</f>
        <v>0</v>
      </c>
      <c r="N71" s="31">
        <f>VLOOKUP($A71&amp;N$92,決統データ!$A$3:$DE$187,$E71+19,FALSE)</f>
        <v>0</v>
      </c>
      <c r="O71" s="31">
        <f>VLOOKUP($A71&amp;O$92,決統データ!$A$3:$DE$187,$E71+19,FALSE)</f>
        <v>0</v>
      </c>
      <c r="P71" s="31">
        <f>VLOOKUP($A71&amp;P$92,決統データ!$A$3:$DE$187,$E71+19,FALSE)</f>
        <v>0</v>
      </c>
      <c r="Q71" s="171">
        <f t="shared" si="3"/>
        <v>0</v>
      </c>
    </row>
    <row r="72" spans="1:17" x14ac:dyDescent="0.2">
      <c r="A72" s="17" t="str">
        <f t="shared" si="4"/>
        <v>1402602</v>
      </c>
      <c r="B72" s="18" t="s">
        <v>666</v>
      </c>
      <c r="C72" s="19">
        <v>26</v>
      </c>
      <c r="D72" s="18" t="s">
        <v>418</v>
      </c>
      <c r="E72" s="14">
        <v>22</v>
      </c>
      <c r="F72" s="241" t="s">
        <v>451</v>
      </c>
      <c r="G72" s="241"/>
      <c r="H72" s="241"/>
      <c r="I72" s="241"/>
      <c r="J72" s="241"/>
      <c r="K72" s="31">
        <f>VLOOKUP($A72&amp;K$92,決統データ!$A$3:$DE$187,$E72+19,FALSE)</f>
        <v>0</v>
      </c>
      <c r="L72" s="31">
        <f>VLOOKUP($A72&amp;L$92,決統データ!$A$3:$DE$187,$E72+19,FALSE)</f>
        <v>0</v>
      </c>
      <c r="M72" s="31">
        <f>VLOOKUP($A72&amp;M$92,決統データ!$A$3:$DE$187,$E72+19,FALSE)</f>
        <v>0</v>
      </c>
      <c r="N72" s="31">
        <f>VLOOKUP($A72&amp;N$92,決統データ!$A$3:$DE$187,$E72+19,FALSE)</f>
        <v>0</v>
      </c>
      <c r="O72" s="31">
        <f>VLOOKUP($A72&amp;O$92,決統データ!$A$3:$DE$187,$E72+19,FALSE)</f>
        <v>0</v>
      </c>
      <c r="P72" s="31">
        <f>VLOOKUP($A72&amp;P$92,決統データ!$A$3:$DE$187,$E72+19,FALSE)</f>
        <v>0</v>
      </c>
      <c r="Q72" s="171">
        <f t="shared" si="3"/>
        <v>0</v>
      </c>
    </row>
    <row r="73" spans="1:17" x14ac:dyDescent="0.2">
      <c r="A73" s="17"/>
      <c r="B73" s="18"/>
      <c r="C73" s="19"/>
      <c r="D73" s="18"/>
      <c r="F73" s="250" t="s">
        <v>450</v>
      </c>
      <c r="G73" s="267"/>
      <c r="H73" s="267"/>
      <c r="I73" s="267"/>
      <c r="J73" s="261"/>
      <c r="K73" s="70"/>
      <c r="L73" s="70"/>
      <c r="M73" s="70"/>
      <c r="N73" s="70"/>
      <c r="O73" s="70"/>
      <c r="P73" s="70"/>
      <c r="Q73" s="171"/>
    </row>
    <row r="74" spans="1:17" x14ac:dyDescent="0.2">
      <c r="A74" s="17" t="str">
        <f t="shared" si="4"/>
        <v>1402602</v>
      </c>
      <c r="B74" s="18" t="s">
        <v>666</v>
      </c>
      <c r="C74" s="19">
        <v>26</v>
      </c>
      <c r="D74" s="18" t="s">
        <v>418</v>
      </c>
      <c r="E74" s="14">
        <v>51</v>
      </c>
      <c r="F74" s="49" t="s">
        <v>448</v>
      </c>
      <c r="G74" s="49"/>
      <c r="H74" s="49"/>
      <c r="I74" s="53"/>
      <c r="J74" s="51"/>
      <c r="K74" s="31">
        <f>VLOOKUP($A74&amp;K$92,決統データ!$A$3:$DE$187,$E74+19,FALSE)</f>
        <v>0</v>
      </c>
      <c r="L74" s="31">
        <f>VLOOKUP($A74&amp;L$92,決統データ!$A$3:$DE$187,$E74+19,FALSE)</f>
        <v>0</v>
      </c>
      <c r="M74" s="31">
        <f>VLOOKUP($A74&amp;M$92,決統データ!$A$3:$DE$187,$E74+19,FALSE)</f>
        <v>0</v>
      </c>
      <c r="N74" s="31">
        <f>VLOOKUP($A74&amp;N$92,決統データ!$A$3:$DE$187,$E74+19,FALSE)</f>
        <v>0</v>
      </c>
      <c r="O74" s="31">
        <f>VLOOKUP($A74&amp;O$92,決統データ!$A$3:$DE$187,$E74+19,FALSE)</f>
        <v>286</v>
      </c>
      <c r="P74" s="31">
        <f>VLOOKUP($A74&amp;P$92,決統データ!$A$3:$DE$187,$E74+19,FALSE)</f>
        <v>0</v>
      </c>
      <c r="Q74" s="171">
        <f>SUM(K74:P74)</f>
        <v>286</v>
      </c>
    </row>
    <row r="75" spans="1:17" x14ac:dyDescent="0.2">
      <c r="A75" s="17" t="str">
        <f t="shared" si="4"/>
        <v>1402602</v>
      </c>
      <c r="B75" s="18" t="s">
        <v>666</v>
      </c>
      <c r="C75" s="19">
        <v>26</v>
      </c>
      <c r="D75" s="18" t="s">
        <v>418</v>
      </c>
      <c r="E75" s="14">
        <v>52</v>
      </c>
      <c r="F75" s="49" t="s">
        <v>447</v>
      </c>
      <c r="G75" s="49"/>
      <c r="H75" s="49"/>
      <c r="I75" s="53"/>
      <c r="J75" s="51"/>
      <c r="K75" s="31">
        <f>VLOOKUP($A75&amp;K$92,決統データ!$A$3:$DE$187,$E75+19,FALSE)</f>
        <v>1739</v>
      </c>
      <c r="L75" s="31">
        <f>VLOOKUP($A75&amp;L$92,決統データ!$A$3:$DE$187,$E75+19,FALSE)</f>
        <v>0</v>
      </c>
      <c r="M75" s="31">
        <f>VLOOKUP($A75&amp;M$92,決統データ!$A$3:$DE$187,$E75+19,FALSE)</f>
        <v>0</v>
      </c>
      <c r="N75" s="31">
        <f>VLOOKUP($A75&amp;N$92,決統データ!$A$3:$DE$187,$E75+19,FALSE)</f>
        <v>0</v>
      </c>
      <c r="O75" s="31">
        <f>VLOOKUP($A75&amp;O$92,決統データ!$A$3:$DE$187,$E75+19,FALSE)</f>
        <v>0</v>
      </c>
      <c r="P75" s="31">
        <f>VLOOKUP($A75&amp;P$92,決統データ!$A$3:$DE$187,$E75+19,FALSE)</f>
        <v>0</v>
      </c>
      <c r="Q75" s="171">
        <f>SUM(K75:P75)</f>
        <v>1739</v>
      </c>
    </row>
    <row r="76" spans="1:17" x14ac:dyDescent="0.2">
      <c r="A76" s="17"/>
      <c r="B76" s="18"/>
      <c r="C76" s="19"/>
      <c r="D76" s="18"/>
      <c r="F76" s="49" t="s">
        <v>449</v>
      </c>
      <c r="G76" s="49"/>
      <c r="H76" s="49"/>
      <c r="I76" s="53"/>
      <c r="J76" s="51"/>
      <c r="K76" s="70"/>
      <c r="L76" s="70"/>
      <c r="M76" s="70"/>
      <c r="N76" s="70"/>
      <c r="O76" s="70"/>
      <c r="P76" s="70"/>
      <c r="Q76" s="171"/>
    </row>
    <row r="77" spans="1:17" x14ac:dyDescent="0.2">
      <c r="A77" s="17" t="str">
        <f t="shared" si="4"/>
        <v>1402602</v>
      </c>
      <c r="B77" s="18" t="s">
        <v>666</v>
      </c>
      <c r="C77" s="19">
        <v>26</v>
      </c>
      <c r="D77" s="18" t="s">
        <v>418</v>
      </c>
      <c r="E77" s="14">
        <v>53</v>
      </c>
      <c r="F77" s="49" t="s">
        <v>448</v>
      </c>
      <c r="G77" s="49"/>
      <c r="H77" s="49"/>
      <c r="I77" s="53"/>
      <c r="J77" s="51"/>
      <c r="K77" s="31">
        <f>VLOOKUP($A77&amp;K$92,決統データ!$A$3:$DE$187,$E77+19,FALSE)</f>
        <v>0</v>
      </c>
      <c r="L77" s="31">
        <f>VLOOKUP($A77&amp;L$92,決統データ!$A$3:$DE$187,$E77+19,FALSE)</f>
        <v>0</v>
      </c>
      <c r="M77" s="31">
        <f>VLOOKUP($A77&amp;M$92,決統データ!$A$3:$DE$187,$E77+19,FALSE)</f>
        <v>0</v>
      </c>
      <c r="N77" s="31">
        <f>VLOOKUP($A77&amp;N$92,決統データ!$A$3:$DE$187,$E77+19,FALSE)</f>
        <v>0</v>
      </c>
      <c r="O77" s="31">
        <f>VLOOKUP($A77&amp;O$92,決統データ!$A$3:$DE$187,$E77+19,FALSE)</f>
        <v>0</v>
      </c>
      <c r="P77" s="31">
        <f>VLOOKUP($A77&amp;P$92,決統データ!$A$3:$DE$187,$E77+19,FALSE)</f>
        <v>0</v>
      </c>
      <c r="Q77" s="171">
        <f t="shared" ref="Q77:Q84" si="5">SUM(K77:P77)</f>
        <v>0</v>
      </c>
    </row>
    <row r="78" spans="1:17" x14ac:dyDescent="0.2">
      <c r="A78" s="17" t="str">
        <f t="shared" si="4"/>
        <v>1402602</v>
      </c>
      <c r="B78" s="18" t="s">
        <v>666</v>
      </c>
      <c r="C78" s="19">
        <v>26</v>
      </c>
      <c r="D78" s="18" t="s">
        <v>418</v>
      </c>
      <c r="E78" s="14">
        <v>54</v>
      </c>
      <c r="F78" s="49" t="s">
        <v>447</v>
      </c>
      <c r="G78" s="49"/>
      <c r="H78" s="49"/>
      <c r="I78" s="53"/>
      <c r="J78" s="51"/>
      <c r="K78" s="31">
        <f>VLOOKUP($A78&amp;K$92,決統データ!$A$3:$DE$187,$E78+19,FALSE)</f>
        <v>1036</v>
      </c>
      <c r="L78" s="31">
        <f>VLOOKUP($A78&amp;L$92,決統データ!$A$3:$DE$187,$E78+19,FALSE)</f>
        <v>0</v>
      </c>
      <c r="M78" s="31">
        <f>VLOOKUP($A78&amp;M$92,決統データ!$A$3:$DE$187,$E78+19,FALSE)</f>
        <v>0</v>
      </c>
      <c r="N78" s="31">
        <f>VLOOKUP($A78&amp;N$92,決統データ!$A$3:$DE$187,$E78+19,FALSE)</f>
        <v>0</v>
      </c>
      <c r="O78" s="31">
        <f>VLOOKUP($A78&amp;O$92,決統データ!$A$3:$DE$187,$E78+19,FALSE)</f>
        <v>0</v>
      </c>
      <c r="P78" s="31">
        <f>VLOOKUP($A78&amp;P$92,決統データ!$A$3:$DE$187,$E78+19,FALSE)</f>
        <v>0</v>
      </c>
      <c r="Q78" s="171">
        <f t="shared" si="5"/>
        <v>1036</v>
      </c>
    </row>
    <row r="79" spans="1:17" x14ac:dyDescent="0.2">
      <c r="A79" s="17" t="str">
        <f t="shared" si="4"/>
        <v>1402602</v>
      </c>
      <c r="B79" s="18" t="s">
        <v>666</v>
      </c>
      <c r="C79" s="19">
        <v>26</v>
      </c>
      <c r="D79" s="18" t="s">
        <v>418</v>
      </c>
      <c r="E79" s="14">
        <v>55</v>
      </c>
      <c r="F79" s="388" t="s">
        <v>446</v>
      </c>
      <c r="G79" s="389"/>
      <c r="H79" s="389"/>
      <c r="I79" s="390"/>
      <c r="J79" s="73" t="s">
        <v>243</v>
      </c>
      <c r="K79" s="31">
        <f>VLOOKUP($A79&amp;K$92,決統データ!$A$3:$DE$187,$E79+19,FALSE)</f>
        <v>0</v>
      </c>
      <c r="L79" s="31">
        <f>VLOOKUP($A79&amp;L$92,決統データ!$A$3:$DE$187,$E79+19,FALSE)</f>
        <v>0</v>
      </c>
      <c r="M79" s="31">
        <f>VLOOKUP($A79&amp;M$92,決統データ!$A$3:$DE$187,$E79+19,FALSE)</f>
        <v>0</v>
      </c>
      <c r="N79" s="31">
        <f>VLOOKUP($A79&amp;N$92,決統データ!$A$3:$DE$187,$E79+19,FALSE)</f>
        <v>0</v>
      </c>
      <c r="O79" s="31">
        <f>VLOOKUP($A79&amp;O$92,決統データ!$A$3:$DE$187,$E79+19,FALSE)</f>
        <v>0</v>
      </c>
      <c r="P79" s="31">
        <f>VLOOKUP($A79&amp;P$92,決統データ!$A$3:$DE$187,$E79+19,FALSE)</f>
        <v>0</v>
      </c>
      <c r="Q79" s="171">
        <f t="shared" si="5"/>
        <v>0</v>
      </c>
    </row>
    <row r="80" spans="1:17" x14ac:dyDescent="0.2">
      <c r="A80" s="17" t="str">
        <f t="shared" si="4"/>
        <v>1402602</v>
      </c>
      <c r="B80" s="18" t="s">
        <v>666</v>
      </c>
      <c r="C80" s="19">
        <v>26</v>
      </c>
      <c r="D80" s="18" t="s">
        <v>418</v>
      </c>
      <c r="E80" s="14">
        <v>56</v>
      </c>
      <c r="F80" s="391"/>
      <c r="G80" s="392"/>
      <c r="H80" s="392"/>
      <c r="I80" s="393"/>
      <c r="J80" s="73" t="s">
        <v>445</v>
      </c>
      <c r="K80" s="31">
        <f>VLOOKUP($A80&amp;K$92,決統データ!$A$3:$DE$187,$E80+19,FALSE)</f>
        <v>461</v>
      </c>
      <c r="L80" s="31">
        <f>VLOOKUP($A80&amp;L$92,決統データ!$A$3:$DE$187,$E80+19,FALSE)</f>
        <v>0</v>
      </c>
      <c r="M80" s="31">
        <f>VLOOKUP($A80&amp;M$92,決統データ!$A$3:$DE$187,$E80+19,FALSE)</f>
        <v>0</v>
      </c>
      <c r="N80" s="31">
        <f>VLOOKUP($A80&amp;N$92,決統データ!$A$3:$DE$187,$E80+19,FALSE)</f>
        <v>0</v>
      </c>
      <c r="O80" s="31">
        <f>VLOOKUP($A80&amp;O$92,決統データ!$A$3:$DE$187,$E80+19,FALSE)</f>
        <v>0</v>
      </c>
      <c r="P80" s="31">
        <f>VLOOKUP($A80&amp;P$92,決統データ!$A$3:$DE$187,$E80+19,FALSE)</f>
        <v>0</v>
      </c>
      <c r="Q80" s="171">
        <f t="shared" si="5"/>
        <v>461</v>
      </c>
    </row>
    <row r="81" spans="1:17" x14ac:dyDescent="0.2">
      <c r="A81" s="17" t="str">
        <f t="shared" si="4"/>
        <v>1402602</v>
      </c>
      <c r="B81" s="18" t="s">
        <v>666</v>
      </c>
      <c r="C81" s="19">
        <v>26</v>
      </c>
      <c r="D81" s="18" t="s">
        <v>418</v>
      </c>
      <c r="E81" s="14">
        <v>57</v>
      </c>
      <c r="F81" s="388" t="s">
        <v>242</v>
      </c>
      <c r="G81" s="389"/>
      <c r="H81" s="389"/>
      <c r="I81" s="390"/>
      <c r="J81" s="73" t="s">
        <v>243</v>
      </c>
      <c r="K81" s="31">
        <f>VLOOKUP($A81&amp;K$92,決統データ!$A$3:$DE$187,$E81+19,FALSE)</f>
        <v>0</v>
      </c>
      <c r="L81" s="31">
        <f>VLOOKUP($A81&amp;L$92,決統データ!$A$3:$DE$187,$E81+19,FALSE)</f>
        <v>0</v>
      </c>
      <c r="M81" s="31">
        <f>VLOOKUP($A81&amp;M$92,決統データ!$A$3:$DE$187,$E81+19,FALSE)</f>
        <v>0</v>
      </c>
      <c r="N81" s="31">
        <f>VLOOKUP($A81&amp;N$92,決統データ!$A$3:$DE$187,$E81+19,FALSE)</f>
        <v>0</v>
      </c>
      <c r="O81" s="31">
        <f>VLOOKUP($A81&amp;O$92,決統データ!$A$3:$DE$187,$E81+19,FALSE)</f>
        <v>286</v>
      </c>
      <c r="P81" s="31">
        <f>VLOOKUP($A81&amp;P$92,決統データ!$A$3:$DE$187,$E81+19,FALSE)</f>
        <v>0</v>
      </c>
      <c r="Q81" s="171">
        <f t="shared" si="5"/>
        <v>286</v>
      </c>
    </row>
    <row r="82" spans="1:17" x14ac:dyDescent="0.2">
      <c r="A82" s="17" t="str">
        <f t="shared" si="4"/>
        <v>1402602</v>
      </c>
      <c r="B82" s="18" t="s">
        <v>666</v>
      </c>
      <c r="C82" s="19">
        <v>26</v>
      </c>
      <c r="D82" s="18" t="s">
        <v>418</v>
      </c>
      <c r="E82" s="14">
        <v>58</v>
      </c>
      <c r="F82" s="391"/>
      <c r="G82" s="392"/>
      <c r="H82" s="392"/>
      <c r="I82" s="393"/>
      <c r="J82" s="73" t="s">
        <v>445</v>
      </c>
      <c r="K82" s="31">
        <f>VLOOKUP($A82&amp;K$92,決統データ!$A$3:$DE$187,$E82+19,FALSE)</f>
        <v>0</v>
      </c>
      <c r="L82" s="31">
        <f>VLOOKUP($A82&amp;L$92,決統データ!$A$3:$DE$187,$E82+19,FALSE)</f>
        <v>0</v>
      </c>
      <c r="M82" s="31">
        <f>VLOOKUP($A82&amp;M$92,決統データ!$A$3:$DE$187,$E82+19,FALSE)</f>
        <v>0</v>
      </c>
      <c r="N82" s="31">
        <f>VLOOKUP($A82&amp;N$92,決統データ!$A$3:$DE$187,$E82+19,FALSE)</f>
        <v>0</v>
      </c>
      <c r="O82" s="31">
        <f>VLOOKUP($A82&amp;O$92,決統データ!$A$3:$DE$187,$E82+19,FALSE)</f>
        <v>286</v>
      </c>
      <c r="P82" s="31">
        <f>VLOOKUP($A82&amp;P$92,決統データ!$A$3:$DE$187,$E82+19,FALSE)</f>
        <v>0</v>
      </c>
      <c r="Q82" s="171">
        <f t="shared" si="5"/>
        <v>286</v>
      </c>
    </row>
    <row r="83" spans="1:17" x14ac:dyDescent="0.2">
      <c r="A83" s="17" t="str">
        <f t="shared" si="4"/>
        <v>1402602</v>
      </c>
      <c r="B83" s="18" t="s">
        <v>666</v>
      </c>
      <c r="C83" s="19">
        <v>26</v>
      </c>
      <c r="D83" s="18" t="s">
        <v>418</v>
      </c>
      <c r="E83" s="14">
        <v>59</v>
      </c>
      <c r="F83" s="394" t="s">
        <v>245</v>
      </c>
      <c r="G83" s="396" t="s">
        <v>246</v>
      </c>
      <c r="H83" s="397"/>
      <c r="I83" s="398"/>
      <c r="J83" s="73" t="s">
        <v>243</v>
      </c>
      <c r="K83" s="31">
        <f>VLOOKUP($A83&amp;K$92,決統データ!$A$3:$DE$187,$E83+19,FALSE)</f>
        <v>0</v>
      </c>
      <c r="L83" s="31">
        <f>VLOOKUP($A83&amp;L$92,決統データ!$A$3:$DE$187,$E83+19,FALSE)</f>
        <v>0</v>
      </c>
      <c r="M83" s="31">
        <f>VLOOKUP($A83&amp;M$92,決統データ!$A$3:$DE$187,$E83+19,FALSE)</f>
        <v>0</v>
      </c>
      <c r="N83" s="31">
        <f>VLOOKUP($A83&amp;N$92,決統データ!$A$3:$DE$187,$E83+19,FALSE)</f>
        <v>0</v>
      </c>
      <c r="O83" s="31">
        <f>VLOOKUP($A83&amp;O$92,決統データ!$A$3:$DE$187,$E83+19,FALSE)</f>
        <v>286</v>
      </c>
      <c r="P83" s="31">
        <f>VLOOKUP($A83&amp;P$92,決統データ!$A$3:$DE$187,$E83+19,FALSE)</f>
        <v>0</v>
      </c>
      <c r="Q83" s="171">
        <f t="shared" si="5"/>
        <v>286</v>
      </c>
    </row>
    <row r="84" spans="1:17" x14ac:dyDescent="0.2">
      <c r="A84" s="17" t="str">
        <f t="shared" si="4"/>
        <v>1402602</v>
      </c>
      <c r="B84" s="18" t="s">
        <v>666</v>
      </c>
      <c r="C84" s="19">
        <v>26</v>
      </c>
      <c r="D84" s="18" t="s">
        <v>418</v>
      </c>
      <c r="E84" s="14">
        <v>60</v>
      </c>
      <c r="F84" s="395"/>
      <c r="G84" s="399"/>
      <c r="H84" s="400"/>
      <c r="I84" s="401"/>
      <c r="J84" s="73" t="s">
        <v>445</v>
      </c>
      <c r="K84" s="31">
        <f>VLOOKUP($A84&amp;K$92,決統データ!$A$3:$DE$187,$E84+19,FALSE)</f>
        <v>461</v>
      </c>
      <c r="L84" s="31">
        <f>VLOOKUP($A84&amp;L$92,決統データ!$A$3:$DE$187,$E84+19,FALSE)</f>
        <v>0</v>
      </c>
      <c r="M84" s="31">
        <f>VLOOKUP($A84&amp;M$92,決統データ!$A$3:$DE$187,$E84+19,FALSE)</f>
        <v>0</v>
      </c>
      <c r="N84" s="31">
        <f>VLOOKUP($A84&amp;N$92,決統データ!$A$3:$DE$187,$E84+19,FALSE)</f>
        <v>0</v>
      </c>
      <c r="O84" s="31">
        <f>VLOOKUP($A84&amp;O$92,決統データ!$A$3:$DE$187,$E84+19,FALSE)</f>
        <v>286</v>
      </c>
      <c r="P84" s="31">
        <f>VLOOKUP($A84&amp;P$92,決統データ!$A$3:$DE$187,$E84+19,FALSE)</f>
        <v>0</v>
      </c>
      <c r="Q84" s="171">
        <f t="shared" si="5"/>
        <v>747</v>
      </c>
    </row>
    <row r="85" spans="1:17" x14ac:dyDescent="0.2">
      <c r="F85" s="282" t="s">
        <v>169</v>
      </c>
      <c r="G85" s="49" t="s">
        <v>172</v>
      </c>
      <c r="H85" s="49"/>
      <c r="I85" s="53"/>
      <c r="J85" s="51"/>
      <c r="K85" s="29">
        <f t="shared" ref="K85:Q85" si="6">IF(K13=0,0,K3/K13*100)</f>
        <v>178.40260798696005</v>
      </c>
      <c r="L85" s="29">
        <f t="shared" si="6"/>
        <v>158.35268103924821</v>
      </c>
      <c r="M85" s="29">
        <f>IF(M13=0,0,M3/M13*100)</f>
        <v>353.99802566633764</v>
      </c>
      <c r="N85" s="29">
        <f t="shared" si="6"/>
        <v>186.58859612435521</v>
      </c>
      <c r="O85" s="29">
        <f t="shared" si="6"/>
        <v>316.83646397113449</v>
      </c>
      <c r="P85" s="29">
        <f>IF(P13=0,0,P3/P13*100)</f>
        <v>240.89464123524067</v>
      </c>
      <c r="Q85" s="172">
        <f t="shared" si="6"/>
        <v>232.09232538246886</v>
      </c>
    </row>
    <row r="86" spans="1:17" x14ac:dyDescent="0.2">
      <c r="F86" s="282"/>
      <c r="G86" s="49" t="s">
        <v>170</v>
      </c>
      <c r="H86" s="49"/>
      <c r="I86" s="53"/>
      <c r="J86" s="51"/>
      <c r="K86" s="29">
        <f t="shared" ref="K86:Q86" si="7">IF((K13+K50)=0,0,K3/(K13+K50)*100)</f>
        <v>175.26689034619491</v>
      </c>
      <c r="L86" s="29">
        <f t="shared" si="7"/>
        <v>158.35268103924821</v>
      </c>
      <c r="M86" s="29">
        <f>IF((M13+M50)=0,0,M3/(M13+M50)*100)</f>
        <v>353.99802566633764</v>
      </c>
      <c r="N86" s="29">
        <f t="shared" si="7"/>
        <v>186.58859612435521</v>
      </c>
      <c r="O86" s="29">
        <f t="shared" si="7"/>
        <v>118.24897021546261</v>
      </c>
      <c r="P86" s="29">
        <f>IF((P13+P50)=0,0,P3/(P13+P50)*100)</f>
        <v>240.89464123524067</v>
      </c>
      <c r="Q86" s="172">
        <f t="shared" si="7"/>
        <v>160.03248762376239</v>
      </c>
    </row>
    <row r="87" spans="1:17" x14ac:dyDescent="0.2">
      <c r="F87" s="282"/>
      <c r="G87" s="49" t="s">
        <v>173</v>
      </c>
      <c r="H87" s="49"/>
      <c r="I87" s="53"/>
      <c r="J87" s="51"/>
      <c r="K87" s="29">
        <f t="shared" ref="K87:Q87" si="8">IF((K14-K16)=0,0,(K4-K6)/(K14-K16)*100)</f>
        <v>171.31214343928281</v>
      </c>
      <c r="L87" s="29">
        <f t="shared" si="8"/>
        <v>169.40209623630301</v>
      </c>
      <c r="M87" s="29">
        <f>IF((M14-M16)=0,0,(M4-M6)/(M14-M16)*100)</f>
        <v>353.99802566633764</v>
      </c>
      <c r="N87" s="29">
        <f t="shared" si="8"/>
        <v>186.58859612435521</v>
      </c>
      <c r="O87" s="29">
        <f t="shared" si="8"/>
        <v>453.15894141043287</v>
      </c>
      <c r="P87" s="29">
        <f>IF((P14-P16)=0,0,(P4-P6)/(P14-P16)*100)</f>
        <v>240.89464123524067</v>
      </c>
      <c r="Q87" s="172">
        <f t="shared" si="8"/>
        <v>251.37150958515687</v>
      </c>
    </row>
    <row r="88" spans="1:17" x14ac:dyDescent="0.2">
      <c r="F88" s="282"/>
      <c r="G88" s="49" t="s">
        <v>171</v>
      </c>
      <c r="H88" s="53"/>
      <c r="I88" s="54"/>
      <c r="J88" s="51"/>
      <c r="K88" s="30">
        <f t="shared" ref="K88:Q88" si="9">IF((K4-K6)=0,0,K70/(K4-K6)*100)</f>
        <v>0</v>
      </c>
      <c r="L88" s="30">
        <f t="shared" si="9"/>
        <v>0</v>
      </c>
      <c r="M88" s="30">
        <f>IF((M4-M6)=0,0,M70/(M4-M6)*100)</f>
        <v>0</v>
      </c>
      <c r="N88" s="30">
        <f t="shared" si="9"/>
        <v>0</v>
      </c>
      <c r="O88" s="30">
        <f t="shared" si="9"/>
        <v>0</v>
      </c>
      <c r="P88" s="30">
        <f>IF((P4-P6)=0,0,P70/(P4-P6)*100)</f>
        <v>0</v>
      </c>
      <c r="Q88" s="173">
        <f t="shared" si="9"/>
        <v>0</v>
      </c>
    </row>
    <row r="89" spans="1:17" x14ac:dyDescent="0.2">
      <c r="F89" s="282"/>
      <c r="G89" s="49" t="s">
        <v>181</v>
      </c>
      <c r="H89" s="53"/>
      <c r="I89" s="54"/>
      <c r="J89" s="51"/>
      <c r="K89" s="111">
        <f t="shared" ref="K89:Q89" si="10">IF((K3+K24)=0,0,(K11+K26+K27)/(K3+K24)*100)</f>
        <v>5.9036272736942879</v>
      </c>
      <c r="L89" s="111">
        <f t="shared" si="10"/>
        <v>0</v>
      </c>
      <c r="M89" s="111">
        <f>IF((M3+M24)=0,0,(M11+M26+M27)/(M3+M24)*100)</f>
        <v>0</v>
      </c>
      <c r="N89" s="111">
        <f t="shared" si="10"/>
        <v>0</v>
      </c>
      <c r="O89" s="111">
        <f t="shared" si="10"/>
        <v>0.4476373824169288</v>
      </c>
      <c r="P89" s="111">
        <f>IF((P3+P24)=0,0,(P11+P26+P27)/(P3+P24)*100)</f>
        <v>0</v>
      </c>
      <c r="Q89" s="174">
        <f t="shared" si="10"/>
        <v>1.7929103603392531</v>
      </c>
    </row>
    <row r="90" spans="1:17" hidden="1" x14ac:dyDescent="0.2"/>
    <row r="91" spans="1:17" hidden="1" x14ac:dyDescent="0.2"/>
    <row r="92" spans="1:17" hidden="1" x14ac:dyDescent="0.2">
      <c r="K92" s="110" t="str">
        <f>+K93&amp;K95</f>
        <v>262021000</v>
      </c>
      <c r="L92" s="110" t="str">
        <f>+L93&amp;L95</f>
        <v>262030000</v>
      </c>
      <c r="M92" s="110" t="str">
        <f>+M93&amp;M95</f>
        <v>262048000</v>
      </c>
      <c r="N92" s="182">
        <v>262056000</v>
      </c>
      <c r="O92" s="110" t="str">
        <f>+O93&amp;O95</f>
        <v>262099000</v>
      </c>
      <c r="P92" s="110" t="str">
        <f>+P93&amp;P95</f>
        <v>262102000</v>
      </c>
    </row>
    <row r="93" spans="1:17" hidden="1" x14ac:dyDescent="0.2">
      <c r="K93" s="110" t="s">
        <v>231</v>
      </c>
      <c r="L93" s="110" t="s">
        <v>232</v>
      </c>
      <c r="M93" s="185" t="s">
        <v>763</v>
      </c>
      <c r="N93" s="182">
        <v>262056</v>
      </c>
      <c r="O93" s="110" t="s">
        <v>393</v>
      </c>
      <c r="P93" s="110" t="s">
        <v>390</v>
      </c>
    </row>
    <row r="94" spans="1:17" hidden="1" x14ac:dyDescent="0.2">
      <c r="K94" s="110" t="s">
        <v>127</v>
      </c>
      <c r="L94" s="110" t="s">
        <v>128</v>
      </c>
      <c r="M94" s="186" t="s">
        <v>762</v>
      </c>
      <c r="N94" s="110" t="s">
        <v>581</v>
      </c>
      <c r="O94" s="110" t="s">
        <v>392</v>
      </c>
      <c r="P94" s="110" t="s">
        <v>389</v>
      </c>
    </row>
    <row r="95" spans="1:17" hidden="1" x14ac:dyDescent="0.2">
      <c r="K95" s="110" t="s">
        <v>215</v>
      </c>
      <c r="L95" s="110" t="s">
        <v>215</v>
      </c>
      <c r="M95" s="110" t="s">
        <v>215</v>
      </c>
      <c r="N95" s="110" t="s">
        <v>215</v>
      </c>
      <c r="O95" s="110" t="s">
        <v>215</v>
      </c>
      <c r="P95" s="110" t="s">
        <v>215</v>
      </c>
    </row>
    <row r="96" spans="1:17" hidden="1" x14ac:dyDescent="0.2"/>
  </sheetData>
  <sheetProtection algorithmName="SHA-512" hashValue="mdRS/e5I5znHFW3PX41VUqmuhzeqJiHqncGr+Z5NeEz4dapQh55GH0HIf4WtfAGoHJd+Li6/G6+ZBMNEBMbBfg==" saltValue="+FLX/UCWuHOzhcmoOVdLxg==" spinCount="100000" sheet="1" objects="1" scenarios="1"/>
  <customSheetViews>
    <customSheetView guid="{247A5D4D-80F1-4466-92F7-7A3BC78E450F}" printArea="1" topLeftCell="B55">
      <selection activeCell="C43" sqref="C43"/>
      <pageMargins left="1.1811023622047245" right="0.78740157480314965" top="0.78740157480314965" bottom="0.78740157480314965" header="0.51181102362204722" footer="0.51181102362204722"/>
      <pageSetup paperSize="9" scale="56" orientation="portrait" blackAndWhite="1" horizontalDpi="300" verticalDpi="300"/>
      <headerFooter alignWithMargins="0"/>
    </customSheetView>
  </customSheetViews>
  <mergeCells count="82">
    <mergeCell ref="F68:J68"/>
    <mergeCell ref="F69:I70"/>
    <mergeCell ref="F71:J71"/>
    <mergeCell ref="F72:J72"/>
    <mergeCell ref="F83:F84"/>
    <mergeCell ref="G83:I84"/>
    <mergeCell ref="F73:J73"/>
    <mergeCell ref="F79:I80"/>
    <mergeCell ref="F81:I82"/>
    <mergeCell ref="F62:J62"/>
    <mergeCell ref="F63:J63"/>
    <mergeCell ref="F64:J64"/>
    <mergeCell ref="F65:F67"/>
    <mergeCell ref="G65:J65"/>
    <mergeCell ref="G66:J66"/>
    <mergeCell ref="G67:J67"/>
    <mergeCell ref="F58:J58"/>
    <mergeCell ref="F59:J59"/>
    <mergeCell ref="G61:J61"/>
    <mergeCell ref="F60:J60"/>
    <mergeCell ref="G54:J54"/>
    <mergeCell ref="G55:J55"/>
    <mergeCell ref="G56:J56"/>
    <mergeCell ref="G57:J57"/>
    <mergeCell ref="G50:J50"/>
    <mergeCell ref="G51:G53"/>
    <mergeCell ref="H51:J51"/>
    <mergeCell ref="H52:J52"/>
    <mergeCell ref="H53:J53"/>
    <mergeCell ref="H49:J49"/>
    <mergeCell ref="G38:G41"/>
    <mergeCell ref="H38:J38"/>
    <mergeCell ref="H39:J39"/>
    <mergeCell ref="H40:J40"/>
    <mergeCell ref="H41:J41"/>
    <mergeCell ref="G42:G49"/>
    <mergeCell ref="H42:H44"/>
    <mergeCell ref="I42:I44"/>
    <mergeCell ref="H45:J45"/>
    <mergeCell ref="H46:J46"/>
    <mergeCell ref="G32:J32"/>
    <mergeCell ref="G33:J33"/>
    <mergeCell ref="G34:J34"/>
    <mergeCell ref="H47:J47"/>
    <mergeCell ref="H48:J48"/>
    <mergeCell ref="G17:J17"/>
    <mergeCell ref="G22:J22"/>
    <mergeCell ref="G23:J23"/>
    <mergeCell ref="F24:F57"/>
    <mergeCell ref="G24:J24"/>
    <mergeCell ref="G25:J25"/>
    <mergeCell ref="G26:J26"/>
    <mergeCell ref="G27:J27"/>
    <mergeCell ref="G28:J28"/>
    <mergeCell ref="G29:J29"/>
    <mergeCell ref="G30:J30"/>
    <mergeCell ref="G35:J35"/>
    <mergeCell ref="G36:H37"/>
    <mergeCell ref="I36:J36"/>
    <mergeCell ref="I37:J37"/>
    <mergeCell ref="G31:J31"/>
    <mergeCell ref="G11:J11"/>
    <mergeCell ref="G12:J12"/>
    <mergeCell ref="G13:J13"/>
    <mergeCell ref="F85:F89"/>
    <mergeCell ref="F2:J2"/>
    <mergeCell ref="F3:F23"/>
    <mergeCell ref="G3:J3"/>
    <mergeCell ref="G4:J4"/>
    <mergeCell ref="G5:J5"/>
    <mergeCell ref="G18:J18"/>
    <mergeCell ref="G19:J19"/>
    <mergeCell ref="G20:J20"/>
    <mergeCell ref="G21:J21"/>
    <mergeCell ref="G14:J14"/>
    <mergeCell ref="G15:J15"/>
    <mergeCell ref="G16:J16"/>
    <mergeCell ref="G6:J6"/>
    <mergeCell ref="G7:J7"/>
    <mergeCell ref="G8:J8"/>
    <mergeCell ref="G9:J9"/>
    <mergeCell ref="G10:J10"/>
  </mergeCells>
  <phoneticPr fontId="3"/>
  <pageMargins left="1.1811023622047245" right="0.78740157480314965" top="0.78740157480314965" bottom="0.78740157480314965" header="0.51181102362204722" footer="0.51181102362204722"/>
  <pageSetup paperSize="9" scale="5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FFC000"/>
  </sheetPr>
  <dimension ref="A1:O60"/>
  <sheetViews>
    <sheetView view="pageBreakPreview" topLeftCell="F1" zoomScaleNormal="100" zoomScaleSheetLayoutView="100" workbookViewId="0">
      <pane ySplit="4" topLeftCell="A5" activePane="bottomLeft" state="frozen"/>
      <selection pane="bottomLeft" activeCell="F54" sqref="A54:XFD60"/>
    </sheetView>
  </sheetViews>
  <sheetFormatPr defaultColWidth="9" defaultRowHeight="14" x14ac:dyDescent="0.2"/>
  <cols>
    <col min="1" max="1" width="9.6640625" style="1" customWidth="1"/>
    <col min="2" max="2" width="4.33203125" style="1" customWidth="1"/>
    <col min="3" max="4" width="3.33203125" style="1" customWidth="1"/>
    <col min="5" max="5" width="6.33203125" style="14" customWidth="1"/>
    <col min="6" max="6" width="4" style="1" customWidth="1"/>
    <col min="7" max="7" width="5.83203125" style="1" customWidth="1"/>
    <col min="8" max="8" width="13.1640625" style="1" customWidth="1"/>
    <col min="9" max="9" width="11.6640625" style="1" customWidth="1"/>
    <col min="10" max="10" width="15.6640625" style="1" customWidth="1"/>
    <col min="11" max="15" width="12.08203125" style="1" customWidth="1"/>
    <col min="16" max="16384" width="9" style="1"/>
  </cols>
  <sheetData>
    <row r="1" spans="1:15" ht="19" x14ac:dyDescent="0.2">
      <c r="F1" s="8" t="s">
        <v>955</v>
      </c>
    </row>
    <row r="2" spans="1:15" ht="21" customHeight="1" x14ac:dyDescent="0.2">
      <c r="F2" s="1" t="s">
        <v>179</v>
      </c>
    </row>
    <row r="3" spans="1:15" ht="32.25" customHeight="1" x14ac:dyDescent="0.2">
      <c r="F3" s="360"/>
      <c r="G3" s="360"/>
      <c r="H3" s="360"/>
      <c r="I3" s="360"/>
      <c r="J3" s="360"/>
      <c r="K3" s="10" t="s">
        <v>202</v>
      </c>
      <c r="L3" s="10" t="s">
        <v>202</v>
      </c>
      <c r="M3" s="10" t="s">
        <v>41</v>
      </c>
      <c r="N3" s="10" t="s">
        <v>132</v>
      </c>
      <c r="O3" s="10" t="s">
        <v>247</v>
      </c>
    </row>
    <row r="4" spans="1:15" ht="33" x14ac:dyDescent="0.2">
      <c r="A4" s="16"/>
      <c r="B4" s="56" t="s">
        <v>408</v>
      </c>
      <c r="C4" s="16" t="s">
        <v>409</v>
      </c>
      <c r="D4" s="16" t="s">
        <v>410</v>
      </c>
      <c r="E4" s="20" t="s">
        <v>411</v>
      </c>
      <c r="F4" s="250" t="s">
        <v>713</v>
      </c>
      <c r="G4" s="267"/>
      <c r="H4" s="267"/>
      <c r="I4" s="267"/>
      <c r="J4" s="261"/>
      <c r="K4" s="176" t="s">
        <v>712</v>
      </c>
      <c r="L4" s="176" t="s">
        <v>851</v>
      </c>
      <c r="M4" s="176" t="s">
        <v>40</v>
      </c>
      <c r="N4" s="176" t="s">
        <v>711</v>
      </c>
      <c r="O4" s="49"/>
    </row>
    <row r="5" spans="1:15" x14ac:dyDescent="0.2">
      <c r="A5" s="17" t="str">
        <f>+B5&amp;C5&amp;D5</f>
        <v>1625101</v>
      </c>
      <c r="B5" s="18" t="s">
        <v>755</v>
      </c>
      <c r="C5" s="19">
        <v>51</v>
      </c>
      <c r="D5" s="18" t="s">
        <v>412</v>
      </c>
      <c r="E5" s="21" t="s">
        <v>413</v>
      </c>
      <c r="F5" s="250" t="s">
        <v>710</v>
      </c>
      <c r="G5" s="267"/>
      <c r="H5" s="267"/>
      <c r="I5" s="267"/>
      <c r="J5" s="261"/>
      <c r="K5" s="25">
        <f>VLOOKUP($A5&amp;K$56,決統データ!$A$3:$DE$187,$E5+19,FALSE)</f>
        <v>4111001</v>
      </c>
      <c r="L5" s="25">
        <f>VLOOKUP($A5&amp;L$56,決統データ!$A$3:$DE$187,$E5+19,FALSE)</f>
        <v>4140401</v>
      </c>
      <c r="M5" s="25">
        <f>VLOOKUP($A5&amp;M$56,決統データ!$A$3:$DE$187,$E5+19,FALSE)</f>
        <v>4211001</v>
      </c>
      <c r="N5" s="25">
        <f>VLOOKUP($A5&amp;N$56,決統データ!$A$3:$DE$187,$E5+19,FALSE)</f>
        <v>4120401</v>
      </c>
      <c r="O5" s="175"/>
    </row>
    <row r="6" spans="1:15" x14ac:dyDescent="0.2">
      <c r="A6" s="17" t="str">
        <f t="shared" ref="A6:A53" si="0">+B6&amp;C6&amp;D6</f>
        <v>1625101</v>
      </c>
      <c r="B6" s="18" t="s">
        <v>755</v>
      </c>
      <c r="C6" s="19">
        <v>51</v>
      </c>
      <c r="D6" s="18" t="s">
        <v>412</v>
      </c>
      <c r="E6" s="14">
        <v>2</v>
      </c>
      <c r="F6" s="250" t="s">
        <v>756</v>
      </c>
      <c r="G6" s="267"/>
      <c r="H6" s="267"/>
      <c r="I6" s="267"/>
      <c r="J6" s="261"/>
      <c r="K6" s="221">
        <f>VLOOKUP($A6&amp;K$56,決統データ!$A$3:$DE$187,$E6+19,FALSE)</f>
        <v>2</v>
      </c>
      <c r="L6" s="221">
        <f>VLOOKUP($A6&amp;L$56,決統データ!$A$3:$DE$187,$E6+19,FALSE)</f>
        <v>3</v>
      </c>
      <c r="M6" s="221">
        <f>VLOOKUP($A6&amp;M$56,決統データ!$A$3:$DE$187,$E6+19,FALSE)</f>
        <v>3</v>
      </c>
      <c r="N6" s="221">
        <f>VLOOKUP($A6&amp;N$56,決統データ!$A$3:$DE$187,$E6+19,FALSE)</f>
        <v>3</v>
      </c>
      <c r="O6" s="175"/>
    </row>
    <row r="7" spans="1:15" x14ac:dyDescent="0.2">
      <c r="A7" s="17" t="str">
        <f t="shared" si="0"/>
        <v>1625101</v>
      </c>
      <c r="B7" s="18" t="s">
        <v>755</v>
      </c>
      <c r="C7" s="19">
        <v>51</v>
      </c>
      <c r="D7" s="18" t="s">
        <v>412</v>
      </c>
      <c r="E7" s="14">
        <v>3</v>
      </c>
      <c r="F7" s="451" t="s">
        <v>153</v>
      </c>
      <c r="G7" s="250" t="s">
        <v>434</v>
      </c>
      <c r="H7" s="267"/>
      <c r="I7" s="267"/>
      <c r="J7" s="261"/>
      <c r="K7" s="31">
        <f>VLOOKUP($A7&amp;K$56,決統データ!$A$3:$DE$187,$E7+19,FALSE)</f>
        <v>1</v>
      </c>
      <c r="L7" s="31">
        <f>VLOOKUP($A7&amp;L$56,決統データ!$A$3:$DE$187,$E7+19,FALSE)</f>
        <v>1</v>
      </c>
      <c r="M7" s="31">
        <f>VLOOKUP($A7&amp;M$56,決統データ!$A$3:$DE$187,$E7+19,FALSE)</f>
        <v>1</v>
      </c>
      <c r="N7" s="31">
        <f>VLOOKUP($A7&amp;N$56,決統データ!$A$3:$DE$187,$E7+19,FALSE)</f>
        <v>1</v>
      </c>
      <c r="O7" s="175">
        <f t="shared" ref="O7:O53" si="1">SUM(K7:N7)</f>
        <v>4</v>
      </c>
    </row>
    <row r="8" spans="1:15" x14ac:dyDescent="0.2">
      <c r="A8" s="17" t="str">
        <f t="shared" si="0"/>
        <v>1625101</v>
      </c>
      <c r="B8" s="18" t="s">
        <v>755</v>
      </c>
      <c r="C8" s="19">
        <v>51</v>
      </c>
      <c r="D8" s="18" t="s">
        <v>412</v>
      </c>
      <c r="E8" s="14">
        <v>4</v>
      </c>
      <c r="F8" s="452"/>
      <c r="G8" s="282" t="s">
        <v>709</v>
      </c>
      <c r="H8" s="53" t="s">
        <v>708</v>
      </c>
      <c r="I8" s="54"/>
      <c r="J8" s="51"/>
      <c r="K8" s="31">
        <f>VLOOKUP($A8&amp;K$56,決統データ!$A$3:$DE$187,$E8+19,FALSE)</f>
        <v>0</v>
      </c>
      <c r="L8" s="31">
        <f>VLOOKUP($A8&amp;L$56,決統データ!$A$3:$DE$187,$E8+19,FALSE)</f>
        <v>0</v>
      </c>
      <c r="M8" s="31">
        <f>VLOOKUP($A8&amp;M$56,決統データ!$A$3:$DE$187,$E8+19,FALSE)</f>
        <v>0</v>
      </c>
      <c r="N8" s="31">
        <f>VLOOKUP($A8&amp;N$56,決統データ!$A$3:$DE$187,$E8+19,FALSE)</f>
        <v>0</v>
      </c>
      <c r="O8" s="175">
        <f t="shared" si="1"/>
        <v>0</v>
      </c>
    </row>
    <row r="9" spans="1:15" x14ac:dyDescent="0.2">
      <c r="A9" s="17" t="str">
        <f t="shared" si="0"/>
        <v>1625101</v>
      </c>
      <c r="B9" s="18" t="s">
        <v>755</v>
      </c>
      <c r="C9" s="19">
        <v>51</v>
      </c>
      <c r="D9" s="18" t="s">
        <v>412</v>
      </c>
      <c r="E9" s="14">
        <v>5</v>
      </c>
      <c r="F9" s="452"/>
      <c r="G9" s="282"/>
      <c r="H9" s="53" t="s">
        <v>707</v>
      </c>
      <c r="I9" s="54"/>
      <c r="J9" s="51"/>
      <c r="K9" s="31">
        <f>VLOOKUP($A9&amp;K$56,決統データ!$A$3:$DE$187,$E9+19,FALSE)</f>
        <v>100</v>
      </c>
      <c r="L9" s="31">
        <f>VLOOKUP($A9&amp;L$56,決統データ!$A$3:$DE$187,$E9+19,FALSE)</f>
        <v>0</v>
      </c>
      <c r="M9" s="31">
        <f>VLOOKUP($A9&amp;M$56,決統データ!$A$3:$DE$187,$E9+19,FALSE)</f>
        <v>19</v>
      </c>
      <c r="N9" s="31">
        <f>VLOOKUP($A9&amp;N$56,決統データ!$A$3:$DE$187,$E9+19,FALSE)</f>
        <v>0</v>
      </c>
      <c r="O9" s="175">
        <f t="shared" si="1"/>
        <v>119</v>
      </c>
    </row>
    <row r="10" spans="1:15" x14ac:dyDescent="0.2">
      <c r="A10" s="17" t="str">
        <f t="shared" si="0"/>
        <v>1625101</v>
      </c>
      <c r="B10" s="18" t="s">
        <v>755</v>
      </c>
      <c r="C10" s="19">
        <v>51</v>
      </c>
      <c r="D10" s="18" t="s">
        <v>412</v>
      </c>
      <c r="E10" s="14">
        <v>6</v>
      </c>
      <c r="F10" s="452"/>
      <c r="G10" s="282"/>
      <c r="H10" s="53" t="s">
        <v>697</v>
      </c>
      <c r="I10" s="54"/>
      <c r="J10" s="51"/>
      <c r="K10" s="31">
        <f>VLOOKUP($A10&amp;K$56,決統データ!$A$3:$DE$187,$E10+19,FALSE)</f>
        <v>0</v>
      </c>
      <c r="L10" s="31">
        <f>VLOOKUP($A10&amp;L$56,決統データ!$A$3:$DE$187,$E10+19,FALSE)</f>
        <v>30</v>
      </c>
      <c r="M10" s="31">
        <f>VLOOKUP($A10&amp;M$56,決統データ!$A$3:$DE$187,$E10+19,FALSE)</f>
        <v>0</v>
      </c>
      <c r="N10" s="31">
        <f>VLOOKUP($A10&amp;N$56,決統データ!$A$3:$DE$187,$E10+19,FALSE)</f>
        <v>0</v>
      </c>
      <c r="O10" s="175">
        <f t="shared" si="1"/>
        <v>30</v>
      </c>
    </row>
    <row r="11" spans="1:15" x14ac:dyDescent="0.2">
      <c r="A11" s="17" t="str">
        <f t="shared" si="0"/>
        <v>1625101</v>
      </c>
      <c r="B11" s="18" t="s">
        <v>755</v>
      </c>
      <c r="C11" s="19">
        <v>51</v>
      </c>
      <c r="D11" s="18" t="s">
        <v>412</v>
      </c>
      <c r="E11" s="14">
        <v>7</v>
      </c>
      <c r="F11" s="452"/>
      <c r="G11" s="282"/>
      <c r="H11" s="53" t="s">
        <v>696</v>
      </c>
      <c r="I11" s="54"/>
      <c r="J11" s="51"/>
      <c r="K11" s="31">
        <f>VLOOKUP($A11&amp;K$56,決統データ!$A$3:$DE$187,$E11+19,FALSE)</f>
        <v>50</v>
      </c>
      <c r="L11" s="31">
        <f>VLOOKUP($A11&amp;L$56,決統データ!$A$3:$DE$187,$E11+19,FALSE)</f>
        <v>0</v>
      </c>
      <c r="M11" s="31">
        <f>VLOOKUP($A11&amp;M$56,決統データ!$A$3:$DE$187,$E11+19,FALSE)</f>
        <v>0</v>
      </c>
      <c r="N11" s="31">
        <f>VLOOKUP($A11&amp;N$56,決統データ!$A$3:$DE$187,$E11+19,FALSE)</f>
        <v>0</v>
      </c>
      <c r="O11" s="175">
        <f t="shared" si="1"/>
        <v>50</v>
      </c>
    </row>
    <row r="12" spans="1:15" x14ac:dyDescent="0.2">
      <c r="A12" s="17" t="str">
        <f t="shared" si="0"/>
        <v>1625101</v>
      </c>
      <c r="B12" s="18" t="s">
        <v>755</v>
      </c>
      <c r="C12" s="19">
        <v>51</v>
      </c>
      <c r="D12" s="18" t="s">
        <v>412</v>
      </c>
      <c r="E12" s="14">
        <v>8</v>
      </c>
      <c r="F12" s="452"/>
      <c r="G12" s="282"/>
      <c r="H12" s="53" t="s">
        <v>695</v>
      </c>
      <c r="I12" s="54"/>
      <c r="J12" s="51"/>
      <c r="K12" s="31">
        <f>VLOOKUP($A12&amp;K$56,決統データ!$A$3:$DE$187,$E12+19,FALSE)</f>
        <v>0</v>
      </c>
      <c r="L12" s="31">
        <f>VLOOKUP($A12&amp;L$56,決統データ!$A$3:$DE$187,$E12+19,FALSE)</f>
        <v>0</v>
      </c>
      <c r="M12" s="31">
        <f>VLOOKUP($A12&amp;M$56,決統データ!$A$3:$DE$187,$E12+19,FALSE)</f>
        <v>0</v>
      </c>
      <c r="N12" s="31">
        <f>VLOOKUP($A12&amp;N$56,決統データ!$A$3:$DE$187,$E12+19,FALSE)</f>
        <v>0</v>
      </c>
      <c r="O12" s="175">
        <f t="shared" si="1"/>
        <v>0</v>
      </c>
    </row>
    <row r="13" spans="1:15" x14ac:dyDescent="0.2">
      <c r="A13" s="17" t="str">
        <f t="shared" si="0"/>
        <v>1625101</v>
      </c>
      <c r="B13" s="18" t="s">
        <v>755</v>
      </c>
      <c r="C13" s="19">
        <v>51</v>
      </c>
      <c r="D13" s="18" t="s">
        <v>412</v>
      </c>
      <c r="E13" s="14">
        <v>10</v>
      </c>
      <c r="F13" s="452"/>
      <c r="G13" s="49" t="s">
        <v>706</v>
      </c>
      <c r="H13" s="53"/>
      <c r="I13" s="54"/>
      <c r="J13" s="51"/>
      <c r="K13" s="31">
        <f>VLOOKUP($A13&amp;K$56,決統データ!$A$3:$DE$187,$E13+19,FALSE)</f>
        <v>4230</v>
      </c>
      <c r="L13" s="31">
        <f>VLOOKUP($A13&amp;L$56,決統データ!$A$3:$DE$187,$E13+19,FALSE)</f>
        <v>448</v>
      </c>
      <c r="M13" s="31">
        <f>VLOOKUP($A13&amp;M$56,決統データ!$A$3:$DE$187,$E13+19,FALSE)</f>
        <v>660</v>
      </c>
      <c r="N13" s="31">
        <f>VLOOKUP($A13&amp;N$56,決統データ!$A$3:$DE$187,$E13+19,FALSE)</f>
        <v>41</v>
      </c>
      <c r="O13" s="175">
        <f t="shared" si="1"/>
        <v>5379</v>
      </c>
    </row>
    <row r="14" spans="1:15" x14ac:dyDescent="0.2">
      <c r="A14" s="17" t="str">
        <f t="shared" si="0"/>
        <v>1625101</v>
      </c>
      <c r="B14" s="18" t="s">
        <v>755</v>
      </c>
      <c r="C14" s="19">
        <v>51</v>
      </c>
      <c r="D14" s="18" t="s">
        <v>412</v>
      </c>
      <c r="E14" s="14">
        <v>11</v>
      </c>
      <c r="F14" s="453"/>
      <c r="G14" s="49" t="s">
        <v>705</v>
      </c>
      <c r="H14" s="53"/>
      <c r="I14" s="54"/>
      <c r="J14" s="51"/>
      <c r="K14" s="31">
        <f>VLOOKUP($A14&amp;K$56,決統データ!$A$3:$DE$187,$E14+19,FALSE)</f>
        <v>993</v>
      </c>
      <c r="L14" s="31">
        <f>VLOOKUP($A14&amp;L$56,決統データ!$A$3:$DE$187,$E14+19,FALSE)</f>
        <v>239</v>
      </c>
      <c r="M14" s="31">
        <f>VLOOKUP($A14&amp;M$56,決統データ!$A$3:$DE$187,$E14+19,FALSE)</f>
        <v>184</v>
      </c>
      <c r="N14" s="31">
        <f>VLOOKUP($A14&amp;N$56,決統データ!$A$3:$DE$187,$E14+19,FALSE)</f>
        <v>0</v>
      </c>
      <c r="O14" s="175">
        <f t="shared" si="1"/>
        <v>1416</v>
      </c>
    </row>
    <row r="15" spans="1:15" x14ac:dyDescent="0.2">
      <c r="A15" s="17" t="str">
        <f t="shared" si="0"/>
        <v>1625101</v>
      </c>
      <c r="B15" s="18" t="s">
        <v>755</v>
      </c>
      <c r="C15" s="19">
        <v>51</v>
      </c>
      <c r="D15" s="18" t="s">
        <v>412</v>
      </c>
      <c r="E15" s="14">
        <v>12</v>
      </c>
      <c r="F15" s="373" t="s">
        <v>704</v>
      </c>
      <c r="G15" s="465" t="s">
        <v>703</v>
      </c>
      <c r="H15" s="49" t="s">
        <v>702</v>
      </c>
      <c r="I15" s="53"/>
      <c r="J15" s="51"/>
      <c r="K15" s="31">
        <f>VLOOKUP($A15&amp;K$56,決統データ!$A$3:$DE$187,$E15+19,FALSE)</f>
        <v>365</v>
      </c>
      <c r="L15" s="31">
        <f>VLOOKUP($A15&amp;L$56,決統データ!$A$3:$DE$187,$E15+19,FALSE)</f>
        <v>0</v>
      </c>
      <c r="M15" s="31">
        <f>VLOOKUP($A15&amp;M$56,決統データ!$A$3:$DE$187,$E15+19,FALSE)</f>
        <v>365</v>
      </c>
      <c r="N15" s="31">
        <f>VLOOKUP($A15&amp;N$56,決統データ!$A$3:$DE$187,$E15+19,FALSE)</f>
        <v>0</v>
      </c>
      <c r="O15" s="175">
        <f t="shared" si="1"/>
        <v>730</v>
      </c>
    </row>
    <row r="16" spans="1:15" x14ac:dyDescent="0.2">
      <c r="A16" s="17" t="str">
        <f t="shared" si="0"/>
        <v>1625101</v>
      </c>
      <c r="B16" s="18" t="s">
        <v>755</v>
      </c>
      <c r="C16" s="19">
        <v>51</v>
      </c>
      <c r="D16" s="18" t="s">
        <v>412</v>
      </c>
      <c r="E16" s="14">
        <v>13</v>
      </c>
      <c r="F16" s="363"/>
      <c r="G16" s="529"/>
      <c r="H16" s="49" t="s">
        <v>701</v>
      </c>
      <c r="I16" s="53"/>
      <c r="J16" s="51"/>
      <c r="K16" s="31">
        <f>VLOOKUP($A16&amp;K$56,決統データ!$A$3:$DE$187,$E16+19,FALSE)</f>
        <v>31245</v>
      </c>
      <c r="L16" s="31">
        <f>VLOOKUP($A16&amp;L$56,決統データ!$A$3:$DE$187,$E16+19,FALSE)</f>
        <v>0</v>
      </c>
      <c r="M16" s="31">
        <f>VLOOKUP($A16&amp;M$56,決統データ!$A$3:$DE$187,$E16+19,FALSE)</f>
        <v>4580</v>
      </c>
      <c r="N16" s="31">
        <f>VLOOKUP($A16&amp;N$56,決統データ!$A$3:$DE$187,$E16+19,FALSE)</f>
        <v>0</v>
      </c>
      <c r="O16" s="175">
        <f t="shared" si="1"/>
        <v>35825</v>
      </c>
    </row>
    <row r="17" spans="1:15" x14ac:dyDescent="0.2">
      <c r="A17" s="17" t="str">
        <f t="shared" si="0"/>
        <v>1625101</v>
      </c>
      <c r="B17" s="18" t="s">
        <v>755</v>
      </c>
      <c r="C17" s="19">
        <v>51</v>
      </c>
      <c r="D17" s="18" t="s">
        <v>412</v>
      </c>
      <c r="E17" s="14">
        <v>14</v>
      </c>
      <c r="F17" s="363"/>
      <c r="G17" s="466"/>
      <c r="H17" s="53" t="s">
        <v>694</v>
      </c>
      <c r="I17" s="54"/>
      <c r="J17" s="51"/>
      <c r="K17" s="31">
        <f>VLOOKUP($A17&amp;K$56,決統データ!$A$3:$DE$187,$E17+19,FALSE)</f>
        <v>36500</v>
      </c>
      <c r="L17" s="31">
        <f>VLOOKUP($A17&amp;L$56,決統データ!$A$3:$DE$187,$E17+19,FALSE)</f>
        <v>0</v>
      </c>
      <c r="M17" s="31">
        <f>VLOOKUP($A17&amp;M$56,決統データ!$A$3:$DE$187,$E17+19,FALSE)</f>
        <v>6935</v>
      </c>
      <c r="N17" s="31">
        <f>VLOOKUP($A17&amp;N$56,決統データ!$A$3:$DE$187,$E17+19,FALSE)</f>
        <v>0</v>
      </c>
      <c r="O17" s="175">
        <f t="shared" si="1"/>
        <v>43435</v>
      </c>
    </row>
    <row r="18" spans="1:15" x14ac:dyDescent="0.2">
      <c r="A18" s="17" t="str">
        <f t="shared" si="0"/>
        <v>1625101</v>
      </c>
      <c r="B18" s="18" t="s">
        <v>755</v>
      </c>
      <c r="C18" s="19">
        <v>51</v>
      </c>
      <c r="D18" s="18" t="s">
        <v>412</v>
      </c>
      <c r="E18" s="14">
        <v>15</v>
      </c>
      <c r="F18" s="363"/>
      <c r="G18" s="530" t="s">
        <v>700</v>
      </c>
      <c r="H18" s="523" t="s">
        <v>699</v>
      </c>
      <c r="I18" s="53" t="s">
        <v>692</v>
      </c>
      <c r="J18" s="51"/>
      <c r="K18" s="31">
        <f>VLOOKUP($A18&amp;K$56,決統データ!$A$3:$DE$187,$E18+19,FALSE)</f>
        <v>0</v>
      </c>
      <c r="L18" s="31">
        <f>VLOOKUP($A18&amp;L$56,決統データ!$A$3:$DE$187,$E18+19,FALSE)</f>
        <v>0</v>
      </c>
      <c r="M18" s="31">
        <f>VLOOKUP($A18&amp;M$56,決統データ!$A$3:$DE$187,$E18+19,FALSE)</f>
        <v>0</v>
      </c>
      <c r="N18" s="31">
        <f>VLOOKUP($A18&amp;N$56,決統データ!$A$3:$DE$187,$E18+19,FALSE)</f>
        <v>0</v>
      </c>
      <c r="O18" s="175">
        <f t="shared" si="1"/>
        <v>0</v>
      </c>
    </row>
    <row r="19" spans="1:15" x14ac:dyDescent="0.2">
      <c r="A19" s="17" t="str">
        <f t="shared" si="0"/>
        <v>1625101</v>
      </c>
      <c r="B19" s="18" t="s">
        <v>755</v>
      </c>
      <c r="C19" s="19">
        <v>51</v>
      </c>
      <c r="D19" s="18" t="s">
        <v>412</v>
      </c>
      <c r="E19" s="14">
        <v>16</v>
      </c>
      <c r="F19" s="363"/>
      <c r="G19" s="531"/>
      <c r="H19" s="524"/>
      <c r="I19" s="53" t="s">
        <v>690</v>
      </c>
      <c r="J19" s="51"/>
      <c r="K19" s="31">
        <f>VLOOKUP($A19&amp;K$56,決統データ!$A$3:$DE$187,$E19+19,FALSE)</f>
        <v>0</v>
      </c>
      <c r="L19" s="31">
        <f>VLOOKUP($A19&amp;L$56,決統データ!$A$3:$DE$187,$E19+19,FALSE)</f>
        <v>0</v>
      </c>
      <c r="M19" s="31">
        <f>VLOOKUP($A19&amp;M$56,決統データ!$A$3:$DE$187,$E19+19,FALSE)</f>
        <v>0</v>
      </c>
      <c r="N19" s="31">
        <f>VLOOKUP($A19&amp;N$56,決統データ!$A$3:$DE$187,$E19+19,FALSE)</f>
        <v>0</v>
      </c>
      <c r="O19" s="175">
        <f t="shared" si="1"/>
        <v>0</v>
      </c>
    </row>
    <row r="20" spans="1:15" x14ac:dyDescent="0.2">
      <c r="A20" s="17" t="str">
        <f t="shared" si="0"/>
        <v>1625101</v>
      </c>
      <c r="B20" s="18" t="s">
        <v>755</v>
      </c>
      <c r="C20" s="19">
        <v>51</v>
      </c>
      <c r="D20" s="18" t="s">
        <v>412</v>
      </c>
      <c r="E20" s="14">
        <v>17</v>
      </c>
      <c r="F20" s="363"/>
      <c r="G20" s="531"/>
      <c r="H20" s="523" t="s">
        <v>698</v>
      </c>
      <c r="I20" s="53" t="s">
        <v>692</v>
      </c>
      <c r="J20" s="51"/>
      <c r="K20" s="31">
        <f>VLOOKUP($A20&amp;K$56,決統データ!$A$3:$DE$187,$E20+19,FALSE)</f>
        <v>0</v>
      </c>
      <c r="L20" s="31">
        <f>VLOOKUP($A20&amp;L$56,決統データ!$A$3:$DE$187,$E20+19,FALSE)</f>
        <v>0</v>
      </c>
      <c r="M20" s="31">
        <f>VLOOKUP($A20&amp;M$56,決統データ!$A$3:$DE$187,$E20+19,FALSE)</f>
        <v>0</v>
      </c>
      <c r="N20" s="31">
        <f>VLOOKUP($A20&amp;N$56,決統データ!$A$3:$DE$187,$E20+19,FALSE)</f>
        <v>0</v>
      </c>
      <c r="O20" s="175">
        <f t="shared" si="1"/>
        <v>0</v>
      </c>
    </row>
    <row r="21" spans="1:15" x14ac:dyDescent="0.2">
      <c r="A21" s="17" t="str">
        <f t="shared" si="0"/>
        <v>1625101</v>
      </c>
      <c r="B21" s="18" t="s">
        <v>755</v>
      </c>
      <c r="C21" s="19">
        <v>51</v>
      </c>
      <c r="D21" s="18" t="s">
        <v>412</v>
      </c>
      <c r="E21" s="14">
        <v>18</v>
      </c>
      <c r="F21" s="363"/>
      <c r="G21" s="531"/>
      <c r="H21" s="524"/>
      <c r="I21" s="53" t="s">
        <v>690</v>
      </c>
      <c r="J21" s="51"/>
      <c r="K21" s="31">
        <f>VLOOKUP($A21&amp;K$56,決統データ!$A$3:$DE$187,$E21+19,FALSE)</f>
        <v>0</v>
      </c>
      <c r="L21" s="31">
        <f>VLOOKUP($A21&amp;L$56,決統データ!$A$3:$DE$187,$E21+19,FALSE)</f>
        <v>0</v>
      </c>
      <c r="M21" s="31">
        <f>VLOOKUP($A21&amp;M$56,決統データ!$A$3:$DE$187,$E21+19,FALSE)</f>
        <v>0</v>
      </c>
      <c r="N21" s="31">
        <f>VLOOKUP($A21&amp;N$56,決統データ!$A$3:$DE$187,$E21+19,FALSE)</f>
        <v>0</v>
      </c>
      <c r="O21" s="175">
        <f t="shared" si="1"/>
        <v>0</v>
      </c>
    </row>
    <row r="22" spans="1:15" x14ac:dyDescent="0.2">
      <c r="A22" s="17" t="str">
        <f t="shared" si="0"/>
        <v>1625101</v>
      </c>
      <c r="B22" s="18" t="s">
        <v>755</v>
      </c>
      <c r="C22" s="19">
        <v>51</v>
      </c>
      <c r="D22" s="18" t="s">
        <v>412</v>
      </c>
      <c r="E22" s="14">
        <v>19</v>
      </c>
      <c r="F22" s="363"/>
      <c r="G22" s="531"/>
      <c r="H22" s="523" t="s">
        <v>684</v>
      </c>
      <c r="I22" s="53" t="s">
        <v>692</v>
      </c>
      <c r="J22" s="51"/>
      <c r="K22" s="31">
        <f>VLOOKUP($A22&amp;K$56,決統データ!$A$3:$DE$187,$E22+19,FALSE)</f>
        <v>0</v>
      </c>
      <c r="L22" s="31">
        <f>VLOOKUP($A22&amp;L$56,決統データ!$A$3:$DE$187,$E22+19,FALSE)</f>
        <v>0</v>
      </c>
      <c r="M22" s="31">
        <f>VLOOKUP($A22&amp;M$56,決統データ!$A$3:$DE$187,$E22+19,FALSE)</f>
        <v>0</v>
      </c>
      <c r="N22" s="31">
        <f>VLOOKUP($A22&amp;N$56,決統データ!$A$3:$DE$187,$E22+19,FALSE)</f>
        <v>254</v>
      </c>
      <c r="O22" s="175">
        <f t="shared" si="1"/>
        <v>254</v>
      </c>
    </row>
    <row r="23" spans="1:15" x14ac:dyDescent="0.2">
      <c r="A23" s="17" t="str">
        <f t="shared" si="0"/>
        <v>1625101</v>
      </c>
      <c r="B23" s="18" t="s">
        <v>755</v>
      </c>
      <c r="C23" s="19">
        <v>51</v>
      </c>
      <c r="D23" s="18" t="s">
        <v>412</v>
      </c>
      <c r="E23" s="14">
        <v>20</v>
      </c>
      <c r="F23" s="363"/>
      <c r="G23" s="531"/>
      <c r="H23" s="524"/>
      <c r="I23" s="53" t="s">
        <v>690</v>
      </c>
      <c r="J23" s="51"/>
      <c r="K23" s="31">
        <f>VLOOKUP($A23&amp;K$56,決統データ!$A$3:$DE$187,$E23+19,FALSE)</f>
        <v>0</v>
      </c>
      <c r="L23" s="31">
        <f>VLOOKUP($A23&amp;L$56,決統データ!$A$3:$DE$187,$E23+19,FALSE)</f>
        <v>0</v>
      </c>
      <c r="M23" s="31">
        <f>VLOOKUP($A23&amp;M$56,決統データ!$A$3:$DE$187,$E23+19,FALSE)</f>
        <v>0</v>
      </c>
      <c r="N23" s="31">
        <f>VLOOKUP($A23&amp;N$56,決統データ!$A$3:$DE$187,$E23+19,FALSE)</f>
        <v>1460</v>
      </c>
      <c r="O23" s="175">
        <f t="shared" si="1"/>
        <v>1460</v>
      </c>
    </row>
    <row r="24" spans="1:15" x14ac:dyDescent="0.2">
      <c r="A24" s="17" t="str">
        <f t="shared" si="0"/>
        <v>1625101</v>
      </c>
      <c r="B24" s="18" t="s">
        <v>755</v>
      </c>
      <c r="C24" s="19">
        <v>51</v>
      </c>
      <c r="D24" s="18" t="s">
        <v>412</v>
      </c>
      <c r="E24" s="14">
        <v>21</v>
      </c>
      <c r="F24" s="363"/>
      <c r="G24" s="531"/>
      <c r="H24" s="523" t="s">
        <v>683</v>
      </c>
      <c r="I24" s="53" t="s">
        <v>692</v>
      </c>
      <c r="J24" s="51"/>
      <c r="K24" s="31">
        <f>VLOOKUP($A24&amp;K$56,決統データ!$A$3:$DE$187,$E24+19,FALSE)</f>
        <v>0</v>
      </c>
      <c r="L24" s="31">
        <f>VLOOKUP($A24&amp;L$56,決統データ!$A$3:$DE$187,$E24+19,FALSE)</f>
        <v>0</v>
      </c>
      <c r="M24" s="31">
        <f>VLOOKUP($A24&amp;M$56,決統データ!$A$3:$DE$187,$E24+19,FALSE)</f>
        <v>0</v>
      </c>
      <c r="N24" s="31">
        <f>VLOOKUP($A24&amp;N$56,決統データ!$A$3:$DE$187,$E24+19,FALSE)</f>
        <v>0</v>
      </c>
      <c r="O24" s="175">
        <f t="shared" si="1"/>
        <v>0</v>
      </c>
    </row>
    <row r="25" spans="1:15" x14ac:dyDescent="0.2">
      <c r="A25" s="17" t="str">
        <f t="shared" si="0"/>
        <v>1625101</v>
      </c>
      <c r="B25" s="18" t="s">
        <v>755</v>
      </c>
      <c r="C25" s="19">
        <v>51</v>
      </c>
      <c r="D25" s="18" t="s">
        <v>412</v>
      </c>
      <c r="E25" s="14">
        <v>22</v>
      </c>
      <c r="F25" s="363"/>
      <c r="G25" s="531"/>
      <c r="H25" s="524"/>
      <c r="I25" s="53" t="s">
        <v>690</v>
      </c>
      <c r="J25" s="51"/>
      <c r="K25" s="31">
        <f>VLOOKUP($A25&amp;K$56,決統データ!$A$3:$DE$187,$E25+19,FALSE)</f>
        <v>0</v>
      </c>
      <c r="L25" s="31">
        <f>VLOOKUP($A25&amp;L$56,決統データ!$A$3:$DE$187,$E25+19,FALSE)</f>
        <v>0</v>
      </c>
      <c r="M25" s="31">
        <f>VLOOKUP($A25&amp;M$56,決統データ!$A$3:$DE$187,$E25+19,FALSE)</f>
        <v>0</v>
      </c>
      <c r="N25" s="31">
        <f>VLOOKUP($A25&amp;N$56,決統データ!$A$3:$DE$187,$E25+19,FALSE)</f>
        <v>0</v>
      </c>
      <c r="O25" s="175">
        <f t="shared" si="1"/>
        <v>0</v>
      </c>
    </row>
    <row r="26" spans="1:15" ht="26" x14ac:dyDescent="0.2">
      <c r="A26" s="17" t="str">
        <f t="shared" si="0"/>
        <v>1625101</v>
      </c>
      <c r="B26" s="18" t="s">
        <v>755</v>
      </c>
      <c r="C26" s="19">
        <v>51</v>
      </c>
      <c r="D26" s="18" t="s">
        <v>412</v>
      </c>
      <c r="E26" s="14">
        <v>23</v>
      </c>
      <c r="F26" s="363"/>
      <c r="G26" s="531"/>
      <c r="H26" s="81" t="s">
        <v>682</v>
      </c>
      <c r="I26" s="53" t="s">
        <v>690</v>
      </c>
      <c r="J26" s="51"/>
      <c r="K26" s="31">
        <f>VLOOKUP($A26&amp;K$56,決統データ!$A$3:$DE$187,$E26+19,FALSE)</f>
        <v>0</v>
      </c>
      <c r="L26" s="31">
        <f>VLOOKUP($A26&amp;L$56,決統データ!$A$3:$DE$187,$E26+19,FALSE)</f>
        <v>0</v>
      </c>
      <c r="M26" s="31">
        <f>VLOOKUP($A26&amp;M$56,決統データ!$A$3:$DE$187,$E26+19,FALSE)</f>
        <v>0</v>
      </c>
      <c r="N26" s="31">
        <f>VLOOKUP($A26&amp;N$56,決統データ!$A$3:$DE$187,$E26+19,FALSE)</f>
        <v>0</v>
      </c>
      <c r="O26" s="175">
        <f t="shared" si="1"/>
        <v>0</v>
      </c>
    </row>
    <row r="27" spans="1:15" x14ac:dyDescent="0.2">
      <c r="A27" s="17" t="str">
        <f t="shared" si="0"/>
        <v>1625101</v>
      </c>
      <c r="B27" s="18" t="s">
        <v>755</v>
      </c>
      <c r="C27" s="19">
        <v>51</v>
      </c>
      <c r="D27" s="18" t="s">
        <v>412</v>
      </c>
      <c r="E27" s="14">
        <v>24</v>
      </c>
      <c r="F27" s="363"/>
      <c r="G27" s="531"/>
      <c r="H27" s="523" t="s">
        <v>697</v>
      </c>
      <c r="I27" s="53" t="s">
        <v>692</v>
      </c>
      <c r="J27" s="51"/>
      <c r="K27" s="31">
        <f>VLOOKUP($A27&amp;K$56,決統データ!$A$3:$DE$187,$E27+19,FALSE)</f>
        <v>0</v>
      </c>
      <c r="L27" s="31">
        <f>VLOOKUP($A27&amp;L$56,決統データ!$A$3:$DE$187,$E27+19,FALSE)</f>
        <v>256</v>
      </c>
      <c r="M27" s="31">
        <f>VLOOKUP($A27&amp;M$56,決統データ!$A$3:$DE$187,$E27+19,FALSE)</f>
        <v>0</v>
      </c>
      <c r="N27" s="31">
        <f>VLOOKUP($A27&amp;N$56,決統データ!$A$3:$DE$187,$E27+19,FALSE)</f>
        <v>0</v>
      </c>
      <c r="O27" s="175">
        <f t="shared" si="1"/>
        <v>256</v>
      </c>
    </row>
    <row r="28" spans="1:15" x14ac:dyDescent="0.2">
      <c r="A28" s="17" t="str">
        <f t="shared" si="0"/>
        <v>1625101</v>
      </c>
      <c r="B28" s="18" t="s">
        <v>755</v>
      </c>
      <c r="C28" s="19">
        <v>51</v>
      </c>
      <c r="D28" s="18" t="s">
        <v>412</v>
      </c>
      <c r="E28" s="14">
        <v>25</v>
      </c>
      <c r="F28" s="363"/>
      <c r="G28" s="531"/>
      <c r="H28" s="524"/>
      <c r="I28" s="53" t="s">
        <v>690</v>
      </c>
      <c r="J28" s="51"/>
      <c r="K28" s="31">
        <f>VLOOKUP($A28&amp;K$56,決統データ!$A$3:$DE$187,$E28+19,FALSE)</f>
        <v>0</v>
      </c>
      <c r="L28" s="31">
        <f>VLOOKUP($A28&amp;L$56,決統データ!$A$3:$DE$187,$E28+19,FALSE)</f>
        <v>6221</v>
      </c>
      <c r="M28" s="31">
        <f>VLOOKUP($A28&amp;M$56,決統データ!$A$3:$DE$187,$E28+19,FALSE)</f>
        <v>0</v>
      </c>
      <c r="N28" s="31">
        <f>VLOOKUP($A28&amp;N$56,決統データ!$A$3:$DE$187,$E28+19,FALSE)</f>
        <v>0</v>
      </c>
      <c r="O28" s="175">
        <f t="shared" si="1"/>
        <v>6221</v>
      </c>
    </row>
    <row r="29" spans="1:15" x14ac:dyDescent="0.2">
      <c r="A29" s="17" t="str">
        <f t="shared" si="0"/>
        <v>1625101</v>
      </c>
      <c r="B29" s="18" t="s">
        <v>755</v>
      </c>
      <c r="C29" s="19">
        <v>51</v>
      </c>
      <c r="D29" s="18" t="s">
        <v>412</v>
      </c>
      <c r="E29" s="14">
        <v>26</v>
      </c>
      <c r="F29" s="363"/>
      <c r="G29" s="531"/>
      <c r="H29" s="523" t="s">
        <v>696</v>
      </c>
      <c r="I29" s="53" t="s">
        <v>692</v>
      </c>
      <c r="J29" s="51"/>
      <c r="K29" s="31">
        <f>VLOOKUP($A29&amp;K$56,決統データ!$A$3:$DE$187,$E29+19,FALSE)</f>
        <v>249</v>
      </c>
      <c r="L29" s="31">
        <f>VLOOKUP($A29&amp;L$56,決統データ!$A$3:$DE$187,$E29+19,FALSE)</f>
        <v>0</v>
      </c>
      <c r="M29" s="31">
        <f>VLOOKUP($A29&amp;M$56,決統データ!$A$3:$DE$187,$E29+19,FALSE)</f>
        <v>0</v>
      </c>
      <c r="N29" s="31">
        <f>VLOOKUP($A29&amp;N$56,決統データ!$A$3:$DE$187,$E29+19,FALSE)</f>
        <v>0</v>
      </c>
      <c r="O29" s="175">
        <f t="shared" si="1"/>
        <v>249</v>
      </c>
    </row>
    <row r="30" spans="1:15" x14ac:dyDescent="0.2">
      <c r="A30" s="17" t="str">
        <f t="shared" si="0"/>
        <v>1625101</v>
      </c>
      <c r="B30" s="18" t="s">
        <v>755</v>
      </c>
      <c r="C30" s="19">
        <v>51</v>
      </c>
      <c r="D30" s="18" t="s">
        <v>412</v>
      </c>
      <c r="E30" s="14">
        <v>27</v>
      </c>
      <c r="F30" s="363"/>
      <c r="G30" s="531"/>
      <c r="H30" s="524"/>
      <c r="I30" s="53" t="s">
        <v>690</v>
      </c>
      <c r="J30" s="51"/>
      <c r="K30" s="31">
        <f>VLOOKUP($A30&amp;K$56,決統データ!$A$3:$DE$187,$E30+19,FALSE)</f>
        <v>5842</v>
      </c>
      <c r="L30" s="31">
        <f>VLOOKUP($A30&amp;L$56,決統データ!$A$3:$DE$187,$E30+19,FALSE)</f>
        <v>0</v>
      </c>
      <c r="M30" s="31">
        <f>VLOOKUP($A30&amp;M$56,決統データ!$A$3:$DE$187,$E30+19,FALSE)</f>
        <v>0</v>
      </c>
      <c r="N30" s="31">
        <f>VLOOKUP($A30&amp;N$56,決統データ!$A$3:$DE$187,$E30+19,FALSE)</f>
        <v>0</v>
      </c>
      <c r="O30" s="175">
        <f t="shared" si="1"/>
        <v>5842</v>
      </c>
    </row>
    <row r="31" spans="1:15" x14ac:dyDescent="0.2">
      <c r="A31" s="17" t="str">
        <f t="shared" si="0"/>
        <v>1625101</v>
      </c>
      <c r="B31" s="18" t="s">
        <v>755</v>
      </c>
      <c r="C31" s="19">
        <v>51</v>
      </c>
      <c r="D31" s="18" t="s">
        <v>412</v>
      </c>
      <c r="E31" s="14">
        <v>28</v>
      </c>
      <c r="F31" s="363"/>
      <c r="G31" s="531"/>
      <c r="H31" s="523" t="s">
        <v>695</v>
      </c>
      <c r="I31" s="53" t="s">
        <v>692</v>
      </c>
      <c r="J31" s="51"/>
      <c r="K31" s="31">
        <f>VLOOKUP($A31&amp;K$56,決統データ!$A$3:$DE$187,$E31+19,FALSE)</f>
        <v>0</v>
      </c>
      <c r="L31" s="31">
        <f>VLOOKUP($A31&amp;L$56,決統データ!$A$3:$DE$187,$E31+19,FALSE)</f>
        <v>0</v>
      </c>
      <c r="M31" s="31">
        <f>VLOOKUP($A31&amp;M$56,決統データ!$A$3:$DE$187,$E31+19,FALSE)</f>
        <v>0</v>
      </c>
      <c r="N31" s="31">
        <f>VLOOKUP($A31&amp;N$56,決統データ!$A$3:$DE$187,$E31+19,FALSE)</f>
        <v>0</v>
      </c>
      <c r="O31" s="175">
        <f t="shared" si="1"/>
        <v>0</v>
      </c>
    </row>
    <row r="32" spans="1:15" x14ac:dyDescent="0.2">
      <c r="A32" s="17" t="str">
        <f t="shared" si="0"/>
        <v>1625101</v>
      </c>
      <c r="B32" s="18" t="s">
        <v>755</v>
      </c>
      <c r="C32" s="19">
        <v>51</v>
      </c>
      <c r="D32" s="18" t="s">
        <v>412</v>
      </c>
      <c r="E32" s="14">
        <v>29</v>
      </c>
      <c r="F32" s="363"/>
      <c r="G32" s="531"/>
      <c r="H32" s="528"/>
      <c r="I32" s="53" t="s">
        <v>690</v>
      </c>
      <c r="J32" s="51"/>
      <c r="K32" s="31">
        <f>VLOOKUP($A32&amp;K$56,決統データ!$A$3:$DE$187,$E32+19,FALSE)</f>
        <v>0</v>
      </c>
      <c r="L32" s="31">
        <f>VLOOKUP($A32&amp;L$56,決統データ!$A$3:$DE$187,$E32+19,FALSE)</f>
        <v>0</v>
      </c>
      <c r="M32" s="31">
        <f>VLOOKUP($A32&amp;M$56,決統データ!$A$3:$DE$187,$E32+19,FALSE)</f>
        <v>0</v>
      </c>
      <c r="N32" s="31">
        <f>VLOOKUP($A32&amp;N$56,決統データ!$A$3:$DE$187,$E32+19,FALSE)</f>
        <v>0</v>
      </c>
      <c r="O32" s="175">
        <f t="shared" si="1"/>
        <v>0</v>
      </c>
    </row>
    <row r="33" spans="1:15" x14ac:dyDescent="0.2">
      <c r="A33" s="17" t="str">
        <f t="shared" si="0"/>
        <v>1625101</v>
      </c>
      <c r="B33" s="18" t="s">
        <v>755</v>
      </c>
      <c r="C33" s="19">
        <v>51</v>
      </c>
      <c r="D33" s="18" t="s">
        <v>412</v>
      </c>
      <c r="E33" s="14">
        <v>30</v>
      </c>
      <c r="F33" s="363"/>
      <c r="G33" s="531"/>
      <c r="H33" s="524"/>
      <c r="I33" s="53" t="s">
        <v>694</v>
      </c>
      <c r="J33" s="51"/>
      <c r="K33" s="31">
        <f>VLOOKUP($A33&amp;K$56,決統データ!$A$3:$DE$187,$E33+19,FALSE)</f>
        <v>0</v>
      </c>
      <c r="L33" s="31">
        <f>VLOOKUP($A33&amp;L$56,決統データ!$A$3:$DE$187,$E33+19,FALSE)</f>
        <v>0</v>
      </c>
      <c r="M33" s="31">
        <f>VLOOKUP($A33&amp;M$56,決統データ!$A$3:$DE$187,$E33+19,FALSE)</f>
        <v>0</v>
      </c>
      <c r="N33" s="31">
        <f>VLOOKUP($A33&amp;N$56,決統データ!$A$3:$DE$187,$E33+19,FALSE)</f>
        <v>0</v>
      </c>
      <c r="O33" s="175">
        <f t="shared" si="1"/>
        <v>0</v>
      </c>
    </row>
    <row r="34" spans="1:15" x14ac:dyDescent="0.2">
      <c r="A34" s="17" t="str">
        <f t="shared" si="0"/>
        <v>1625101</v>
      </c>
      <c r="B34" s="18" t="s">
        <v>755</v>
      </c>
      <c r="C34" s="19">
        <v>51</v>
      </c>
      <c r="D34" s="18" t="s">
        <v>412</v>
      </c>
      <c r="E34" s="14">
        <v>31</v>
      </c>
      <c r="F34" s="363"/>
      <c r="G34" s="531"/>
      <c r="H34" s="523" t="s">
        <v>693</v>
      </c>
      <c r="I34" s="53" t="s">
        <v>692</v>
      </c>
      <c r="J34" s="51"/>
      <c r="K34" s="31">
        <f>VLOOKUP($A34&amp;K$56,決統データ!$A$3:$DE$187,$E34+19,FALSE)</f>
        <v>365</v>
      </c>
      <c r="L34" s="31">
        <f>VLOOKUP($A34&amp;L$56,決統データ!$A$3:$DE$187,$E34+19,FALSE)</f>
        <v>0</v>
      </c>
      <c r="M34" s="31">
        <f>VLOOKUP($A34&amp;M$56,決統データ!$A$3:$DE$187,$E34+19,FALSE)</f>
        <v>365</v>
      </c>
      <c r="N34" s="31">
        <f>VLOOKUP($A34&amp;N$56,決統データ!$A$3:$DE$187,$E34+19,FALSE)</f>
        <v>0</v>
      </c>
      <c r="O34" s="175">
        <f t="shared" si="1"/>
        <v>730</v>
      </c>
    </row>
    <row r="35" spans="1:15" x14ac:dyDescent="0.2">
      <c r="A35" s="17" t="str">
        <f t="shared" si="0"/>
        <v>1625101</v>
      </c>
      <c r="B35" s="18" t="s">
        <v>755</v>
      </c>
      <c r="C35" s="19">
        <v>51</v>
      </c>
      <c r="D35" s="18" t="s">
        <v>412</v>
      </c>
      <c r="E35" s="14">
        <v>32</v>
      </c>
      <c r="F35" s="363"/>
      <c r="G35" s="531"/>
      <c r="H35" s="524"/>
      <c r="I35" s="53" t="s">
        <v>690</v>
      </c>
      <c r="J35" s="51"/>
      <c r="K35" s="31">
        <f>VLOOKUP($A35&amp;K$56,決統データ!$A$3:$DE$187,$E35+19,FALSE)</f>
        <v>2171</v>
      </c>
      <c r="L35" s="31">
        <f>VLOOKUP($A35&amp;L$56,決統データ!$A$3:$DE$187,$E35+19,FALSE)</f>
        <v>0</v>
      </c>
      <c r="M35" s="31">
        <f>VLOOKUP($A35&amp;M$56,決統データ!$A$3:$DE$187,$E35+19,FALSE)</f>
        <v>969</v>
      </c>
      <c r="N35" s="31">
        <f>VLOOKUP($A35&amp;N$56,決統データ!$A$3:$DE$187,$E35+19,FALSE)</f>
        <v>0</v>
      </c>
      <c r="O35" s="175">
        <f t="shared" si="1"/>
        <v>3140</v>
      </c>
    </row>
    <row r="36" spans="1:15" x14ac:dyDescent="0.2">
      <c r="A36" s="17" t="str">
        <f t="shared" si="0"/>
        <v>1625101</v>
      </c>
      <c r="B36" s="18" t="s">
        <v>755</v>
      </c>
      <c r="C36" s="19">
        <v>51</v>
      </c>
      <c r="D36" s="18" t="s">
        <v>412</v>
      </c>
      <c r="E36" s="14">
        <v>33</v>
      </c>
      <c r="F36" s="363"/>
      <c r="G36" s="532"/>
      <c r="H36" s="81" t="s">
        <v>691</v>
      </c>
      <c r="I36" s="53" t="s">
        <v>690</v>
      </c>
      <c r="J36" s="51"/>
      <c r="K36" s="31">
        <f>VLOOKUP($A36&amp;K$56,決統データ!$A$3:$DE$187,$E36+19,FALSE)</f>
        <v>0</v>
      </c>
      <c r="L36" s="31">
        <f>VLOOKUP($A36&amp;L$56,決統データ!$A$3:$DE$187,$E36+19,FALSE)</f>
        <v>0</v>
      </c>
      <c r="M36" s="31">
        <f>VLOOKUP($A36&amp;M$56,決統データ!$A$3:$DE$187,$E36+19,FALSE)</f>
        <v>0</v>
      </c>
      <c r="N36" s="31">
        <f>VLOOKUP($A36&amp;N$56,決統データ!$A$3:$DE$187,$E36+19,FALSE)</f>
        <v>0</v>
      </c>
      <c r="O36" s="175">
        <f t="shared" si="1"/>
        <v>0</v>
      </c>
    </row>
    <row r="37" spans="1:15" x14ac:dyDescent="0.2">
      <c r="A37" s="17" t="str">
        <f t="shared" si="0"/>
        <v>1625101</v>
      </c>
      <c r="B37" s="18" t="s">
        <v>755</v>
      </c>
      <c r="C37" s="19">
        <v>51</v>
      </c>
      <c r="D37" s="18" t="s">
        <v>412</v>
      </c>
      <c r="E37" s="14">
        <v>34</v>
      </c>
      <c r="F37" s="363"/>
      <c r="G37" s="49" t="s">
        <v>689</v>
      </c>
      <c r="H37" s="49"/>
      <c r="I37" s="53" t="s">
        <v>688</v>
      </c>
      <c r="J37" s="51"/>
      <c r="K37" s="31">
        <f>VLOOKUP($A37&amp;K$56,決統データ!$A$3:$DE$187,$E37+19,FALSE)</f>
        <v>787</v>
      </c>
      <c r="L37" s="31">
        <f>VLOOKUP($A37&amp;L$56,決統データ!$A$3:$DE$187,$E37+19,FALSE)</f>
        <v>0</v>
      </c>
      <c r="M37" s="31">
        <f>VLOOKUP($A37&amp;M$56,決統データ!$A$3:$DE$187,$E37+19,FALSE)</f>
        <v>0</v>
      </c>
      <c r="N37" s="31">
        <f>VLOOKUP($A37&amp;N$56,決統データ!$A$3:$DE$187,$E37+19,FALSE)</f>
        <v>0</v>
      </c>
      <c r="O37" s="175">
        <f t="shared" si="1"/>
        <v>787</v>
      </c>
    </row>
    <row r="38" spans="1:15" x14ac:dyDescent="0.2">
      <c r="A38" s="17" t="str">
        <f t="shared" si="0"/>
        <v>1625101</v>
      </c>
      <c r="B38" s="18" t="s">
        <v>755</v>
      </c>
      <c r="C38" s="19">
        <v>51</v>
      </c>
      <c r="D38" s="18" t="s">
        <v>412</v>
      </c>
      <c r="E38" s="14">
        <v>35</v>
      </c>
      <c r="F38" s="363"/>
      <c r="G38" s="348" t="s">
        <v>369</v>
      </c>
      <c r="H38" s="349"/>
      <c r="I38" s="53" t="s">
        <v>687</v>
      </c>
      <c r="J38" s="51"/>
      <c r="K38" s="31">
        <f>VLOOKUP($A38&amp;K$56,決統データ!$A$3:$DE$187,$E38+19,FALSE)</f>
        <v>0</v>
      </c>
      <c r="L38" s="31">
        <f>VLOOKUP($A38&amp;L$56,決統データ!$A$3:$DE$187,$E38+19,FALSE)</f>
        <v>0</v>
      </c>
      <c r="M38" s="31">
        <f>VLOOKUP($A38&amp;M$56,決統データ!$A$3:$DE$187,$E38+19,FALSE)</f>
        <v>0</v>
      </c>
      <c r="N38" s="31">
        <f>VLOOKUP($A38&amp;N$56,決統データ!$A$3:$DE$187,$E38+19,FALSE)</f>
        <v>0</v>
      </c>
      <c r="O38" s="175">
        <f t="shared" si="1"/>
        <v>0</v>
      </c>
    </row>
    <row r="39" spans="1:15" x14ac:dyDescent="0.2">
      <c r="A39" s="17" t="str">
        <f t="shared" si="0"/>
        <v>1625101</v>
      </c>
      <c r="B39" s="18" t="s">
        <v>755</v>
      </c>
      <c r="C39" s="19">
        <v>51</v>
      </c>
      <c r="D39" s="18" t="s">
        <v>412</v>
      </c>
      <c r="E39" s="14">
        <v>36</v>
      </c>
      <c r="F39" s="363"/>
      <c r="G39" s="352"/>
      <c r="H39" s="353"/>
      <c r="I39" s="53" t="s">
        <v>686</v>
      </c>
      <c r="J39" s="51"/>
      <c r="K39" s="31">
        <f>VLOOKUP($A39&amp;K$56,決統データ!$A$3:$DE$187,$E39+19,FALSE)</f>
        <v>0</v>
      </c>
      <c r="L39" s="31">
        <f>VLOOKUP($A39&amp;L$56,決統データ!$A$3:$DE$187,$E39+19,FALSE)</f>
        <v>0</v>
      </c>
      <c r="M39" s="31">
        <f>VLOOKUP($A39&amp;M$56,決統データ!$A$3:$DE$187,$E39+19,FALSE)</f>
        <v>0</v>
      </c>
      <c r="N39" s="31">
        <f>VLOOKUP($A39&amp;N$56,決統データ!$A$3:$DE$187,$E39+19,FALSE)</f>
        <v>0</v>
      </c>
      <c r="O39" s="175">
        <f t="shared" si="1"/>
        <v>0</v>
      </c>
    </row>
    <row r="40" spans="1:15" x14ac:dyDescent="0.2">
      <c r="A40" s="17" t="str">
        <f t="shared" si="0"/>
        <v>1625101</v>
      </c>
      <c r="B40" s="18" t="s">
        <v>755</v>
      </c>
      <c r="C40" s="19">
        <v>51</v>
      </c>
      <c r="D40" s="18" t="s">
        <v>412</v>
      </c>
      <c r="E40" s="14">
        <v>38</v>
      </c>
      <c r="F40" s="363"/>
      <c r="G40" s="525" t="s">
        <v>685</v>
      </c>
      <c r="H40" s="113" t="s">
        <v>684</v>
      </c>
      <c r="I40" s="78"/>
      <c r="J40" s="51" t="s">
        <v>681</v>
      </c>
      <c r="K40" s="31">
        <f>VLOOKUP($A40&amp;K$56,決統データ!$A$3:$DE$187,$E40+19,FALSE)</f>
        <v>0</v>
      </c>
      <c r="L40" s="31">
        <f>VLOOKUP($A40&amp;L$56,決統データ!$A$3:$DE$187,$E40+19,FALSE)</f>
        <v>0</v>
      </c>
      <c r="M40" s="31">
        <f>VLOOKUP($A40&amp;M$56,決統データ!$A$3:$DE$187,$E40+19,FALSE)</f>
        <v>0</v>
      </c>
      <c r="N40" s="31">
        <f>VLOOKUP($A40&amp;N$56,決統データ!$A$3:$DE$187,$E40+19,FALSE)</f>
        <v>607</v>
      </c>
      <c r="O40" s="175">
        <f t="shared" si="1"/>
        <v>607</v>
      </c>
    </row>
    <row r="41" spans="1:15" x14ac:dyDescent="0.2">
      <c r="A41" s="17" t="str">
        <f t="shared" si="0"/>
        <v>1625101</v>
      </c>
      <c r="B41" s="18" t="s">
        <v>755</v>
      </c>
      <c r="C41" s="19">
        <v>51</v>
      </c>
      <c r="D41" s="18" t="s">
        <v>412</v>
      </c>
      <c r="E41" s="14">
        <v>39</v>
      </c>
      <c r="F41" s="363"/>
      <c r="G41" s="526"/>
      <c r="H41" s="90" t="s">
        <v>683</v>
      </c>
      <c r="I41" s="51"/>
      <c r="J41" s="51" t="s">
        <v>681</v>
      </c>
      <c r="K41" s="31">
        <f>VLOOKUP($A41&amp;K$56,決統データ!$A$3:$DE$187,$E41+19,FALSE)</f>
        <v>0</v>
      </c>
      <c r="L41" s="31">
        <f>VLOOKUP($A41&amp;L$56,決統データ!$A$3:$DE$187,$E41+19,FALSE)</f>
        <v>0</v>
      </c>
      <c r="M41" s="31">
        <f>VLOOKUP($A41&amp;M$56,決統データ!$A$3:$DE$187,$E41+19,FALSE)</f>
        <v>0</v>
      </c>
      <c r="N41" s="31">
        <f>VLOOKUP($A41&amp;N$56,決統データ!$A$3:$DE$187,$E41+19,FALSE)</f>
        <v>0</v>
      </c>
      <c r="O41" s="175">
        <f t="shared" si="1"/>
        <v>0</v>
      </c>
    </row>
    <row r="42" spans="1:15" x14ac:dyDescent="0.2">
      <c r="A42" s="17" t="str">
        <f t="shared" si="0"/>
        <v>1625101</v>
      </c>
      <c r="B42" s="18" t="s">
        <v>755</v>
      </c>
      <c r="C42" s="19">
        <v>51</v>
      </c>
      <c r="D42" s="18" t="s">
        <v>412</v>
      </c>
      <c r="E42" s="14">
        <v>40</v>
      </c>
      <c r="F42" s="364"/>
      <c r="G42" s="527"/>
      <c r="H42" s="114" t="s">
        <v>682</v>
      </c>
      <c r="I42" s="52"/>
      <c r="J42" s="51" t="s">
        <v>681</v>
      </c>
      <c r="K42" s="31">
        <f>VLOOKUP($A42&amp;K$56,決統データ!$A$3:$DE$187,$E42+19,FALSE)</f>
        <v>0</v>
      </c>
      <c r="L42" s="31">
        <f>VLOOKUP($A42&amp;L$56,決統データ!$A$3:$DE$187,$E42+19,FALSE)</f>
        <v>0</v>
      </c>
      <c r="M42" s="31">
        <f>VLOOKUP($A42&amp;M$56,決統データ!$A$3:$DE$187,$E42+19,FALSE)</f>
        <v>0</v>
      </c>
      <c r="N42" s="31">
        <f>VLOOKUP($A42&amp;N$56,決統データ!$A$3:$DE$187,$E42+19,FALSE)</f>
        <v>0</v>
      </c>
      <c r="O42" s="175">
        <f t="shared" si="1"/>
        <v>0</v>
      </c>
    </row>
    <row r="43" spans="1:15" x14ac:dyDescent="0.2">
      <c r="A43" s="17" t="str">
        <f t="shared" si="0"/>
        <v>1625101</v>
      </c>
      <c r="B43" s="18" t="s">
        <v>755</v>
      </c>
      <c r="C43" s="19">
        <v>51</v>
      </c>
      <c r="D43" s="18" t="s">
        <v>412</v>
      </c>
      <c r="E43" s="14">
        <v>41</v>
      </c>
      <c r="F43" s="373" t="s">
        <v>680</v>
      </c>
      <c r="G43" s="348" t="s">
        <v>679</v>
      </c>
      <c r="H43" s="349"/>
      <c r="I43" s="53" t="s">
        <v>678</v>
      </c>
      <c r="J43" s="51"/>
      <c r="K43" s="31">
        <f>VLOOKUP($A43&amp;K$56,決統データ!$A$3:$DE$187,$E43+19,FALSE)</f>
        <v>0</v>
      </c>
      <c r="L43" s="31">
        <f>VLOOKUP($A43&amp;L$56,決統データ!$A$3:$DE$187,$E43+19,FALSE)</f>
        <v>0</v>
      </c>
      <c r="M43" s="31">
        <f>VLOOKUP($A43&amp;M$56,決統データ!$A$3:$DE$187,$E43+19,FALSE)</f>
        <v>0</v>
      </c>
      <c r="N43" s="31">
        <f>VLOOKUP($A43&amp;N$56,決統データ!$A$3:$DE$187,$E43+19,FALSE)</f>
        <v>0</v>
      </c>
      <c r="O43" s="175">
        <f t="shared" si="1"/>
        <v>0</v>
      </c>
    </row>
    <row r="44" spans="1:15" x14ac:dyDescent="0.2">
      <c r="A44" s="17" t="str">
        <f t="shared" si="0"/>
        <v>1625101</v>
      </c>
      <c r="B44" s="18" t="s">
        <v>755</v>
      </c>
      <c r="C44" s="19">
        <v>51</v>
      </c>
      <c r="D44" s="18" t="s">
        <v>412</v>
      </c>
      <c r="E44" s="14">
        <v>42</v>
      </c>
      <c r="F44" s="363"/>
      <c r="G44" s="350"/>
      <c r="H44" s="351"/>
      <c r="I44" s="53" t="s">
        <v>677</v>
      </c>
      <c r="J44" s="51"/>
      <c r="K44" s="31">
        <f>VLOOKUP($A44&amp;K$56,決統データ!$A$3:$DE$187,$E44+19,FALSE)</f>
        <v>0</v>
      </c>
      <c r="L44" s="31">
        <f>VLOOKUP($A44&amp;L$56,決統データ!$A$3:$DE$187,$E44+19,FALSE)</f>
        <v>0</v>
      </c>
      <c r="M44" s="31">
        <f>VLOOKUP($A44&amp;M$56,決統データ!$A$3:$DE$187,$E44+19,FALSE)</f>
        <v>6</v>
      </c>
      <c r="N44" s="31">
        <f>VLOOKUP($A44&amp;N$56,決統データ!$A$3:$DE$187,$E44+19,FALSE)</f>
        <v>2</v>
      </c>
      <c r="O44" s="175">
        <f t="shared" si="1"/>
        <v>8</v>
      </c>
    </row>
    <row r="45" spans="1:15" x14ac:dyDescent="0.2">
      <c r="A45" s="17" t="str">
        <f t="shared" si="0"/>
        <v>1625101</v>
      </c>
      <c r="B45" s="18" t="s">
        <v>755</v>
      </c>
      <c r="C45" s="19">
        <v>51</v>
      </c>
      <c r="D45" s="18" t="s">
        <v>412</v>
      </c>
      <c r="E45" s="14">
        <v>43</v>
      </c>
      <c r="F45" s="363"/>
      <c r="G45" s="350"/>
      <c r="H45" s="351"/>
      <c r="I45" s="53" t="s">
        <v>676</v>
      </c>
      <c r="J45" s="51"/>
      <c r="K45" s="31">
        <f>VLOOKUP($A45&amp;K$56,決統データ!$A$3:$DE$187,$E45+19,FALSE)</f>
        <v>0</v>
      </c>
      <c r="L45" s="31">
        <f>VLOOKUP($A45&amp;L$56,決統データ!$A$3:$DE$187,$E45+19,FALSE)</f>
        <v>0</v>
      </c>
      <c r="M45" s="31">
        <f>VLOOKUP($A45&amp;M$56,決統データ!$A$3:$DE$187,$E45+19,FALSE)</f>
        <v>8</v>
      </c>
      <c r="N45" s="31">
        <f>VLOOKUP($A45&amp;N$56,決統データ!$A$3:$DE$187,$E45+19,FALSE)</f>
        <v>0</v>
      </c>
      <c r="O45" s="175">
        <f t="shared" si="1"/>
        <v>8</v>
      </c>
    </row>
    <row r="46" spans="1:15" x14ac:dyDescent="0.2">
      <c r="A46" s="17" t="str">
        <f t="shared" si="0"/>
        <v>1625101</v>
      </c>
      <c r="B46" s="18" t="s">
        <v>755</v>
      </c>
      <c r="C46" s="19">
        <v>51</v>
      </c>
      <c r="D46" s="18" t="s">
        <v>412</v>
      </c>
      <c r="E46" s="14">
        <v>44</v>
      </c>
      <c r="F46" s="363"/>
      <c r="G46" s="350"/>
      <c r="H46" s="351"/>
      <c r="I46" s="53" t="s">
        <v>675</v>
      </c>
      <c r="J46" s="51"/>
      <c r="K46" s="31">
        <f>VLOOKUP($A46&amp;K$56,決統データ!$A$3:$DE$187,$E46+19,FALSE)</f>
        <v>0</v>
      </c>
      <c r="L46" s="31">
        <f>VLOOKUP($A46&amp;L$56,決統データ!$A$3:$DE$187,$E46+19,FALSE)</f>
        <v>0</v>
      </c>
      <c r="M46" s="31">
        <f>VLOOKUP($A46&amp;M$56,決統データ!$A$3:$DE$187,$E46+19,FALSE)</f>
        <v>1</v>
      </c>
      <c r="N46" s="31">
        <f>VLOOKUP($A46&amp;N$56,決統データ!$A$3:$DE$187,$E46+19,FALSE)</f>
        <v>0</v>
      </c>
      <c r="O46" s="175">
        <f t="shared" si="1"/>
        <v>1</v>
      </c>
    </row>
    <row r="47" spans="1:15" x14ac:dyDescent="0.2">
      <c r="A47" s="17" t="str">
        <f t="shared" si="0"/>
        <v>1625101</v>
      </c>
      <c r="B47" s="18" t="s">
        <v>755</v>
      </c>
      <c r="C47" s="19">
        <v>51</v>
      </c>
      <c r="D47" s="18" t="s">
        <v>412</v>
      </c>
      <c r="E47" s="14">
        <v>45</v>
      </c>
      <c r="F47" s="363"/>
      <c r="G47" s="350"/>
      <c r="H47" s="351"/>
      <c r="I47" s="53" t="s">
        <v>674</v>
      </c>
      <c r="J47" s="51"/>
      <c r="K47" s="31">
        <f>VLOOKUP($A47&amp;K$56,決統データ!$A$3:$DE$187,$E47+19,FALSE)</f>
        <v>0</v>
      </c>
      <c r="L47" s="31">
        <f>VLOOKUP($A47&amp;L$56,決統データ!$A$3:$DE$187,$E47+19,FALSE)</f>
        <v>0</v>
      </c>
      <c r="M47" s="31">
        <f>VLOOKUP($A47&amp;M$56,決統データ!$A$3:$DE$187,$E47+19,FALSE)</f>
        <v>0</v>
      </c>
      <c r="N47" s="31">
        <f>VLOOKUP($A47&amp;N$56,決統データ!$A$3:$DE$187,$E47+19,FALSE)</f>
        <v>0</v>
      </c>
      <c r="O47" s="175">
        <f t="shared" si="1"/>
        <v>0</v>
      </c>
    </row>
    <row r="48" spans="1:15" x14ac:dyDescent="0.2">
      <c r="A48" s="17" t="str">
        <f t="shared" si="0"/>
        <v>1625101</v>
      </c>
      <c r="B48" s="18" t="s">
        <v>755</v>
      </c>
      <c r="C48" s="19">
        <v>51</v>
      </c>
      <c r="D48" s="18" t="s">
        <v>412</v>
      </c>
      <c r="E48" s="14">
        <v>46</v>
      </c>
      <c r="F48" s="363"/>
      <c r="G48" s="350"/>
      <c r="H48" s="351"/>
      <c r="I48" s="53" t="s">
        <v>673</v>
      </c>
      <c r="J48" s="51"/>
      <c r="K48" s="31">
        <f>VLOOKUP($A48&amp;K$56,決統データ!$A$3:$DE$187,$E48+19,FALSE)</f>
        <v>0</v>
      </c>
      <c r="L48" s="31">
        <f>VLOOKUP($A48&amp;L$56,決統データ!$A$3:$DE$187,$E48+19,FALSE)</f>
        <v>0</v>
      </c>
      <c r="M48" s="31">
        <f>VLOOKUP($A48&amp;M$56,決統データ!$A$3:$DE$187,$E48+19,FALSE)</f>
        <v>5</v>
      </c>
      <c r="N48" s="31">
        <f>VLOOKUP($A48&amp;N$56,決統データ!$A$3:$DE$187,$E48+19,FALSE)</f>
        <v>1</v>
      </c>
      <c r="O48" s="175">
        <f t="shared" si="1"/>
        <v>6</v>
      </c>
    </row>
    <row r="49" spans="1:15" x14ac:dyDescent="0.2">
      <c r="A49" s="17" t="str">
        <f t="shared" si="0"/>
        <v>1625101</v>
      </c>
      <c r="B49" s="18" t="s">
        <v>755</v>
      </c>
      <c r="C49" s="19">
        <v>51</v>
      </c>
      <c r="D49" s="18" t="s">
        <v>412</v>
      </c>
      <c r="E49" s="14">
        <v>47</v>
      </c>
      <c r="F49" s="363"/>
      <c r="G49" s="350"/>
      <c r="H49" s="351"/>
      <c r="I49" s="53" t="s">
        <v>672</v>
      </c>
      <c r="J49" s="51"/>
      <c r="K49" s="31">
        <f>VLOOKUP($A49&amp;K$56,決統データ!$A$3:$DE$187,$E49+19,FALSE)</f>
        <v>0</v>
      </c>
      <c r="L49" s="31">
        <f>VLOOKUP($A49&amp;L$56,決統データ!$A$3:$DE$187,$E49+19,FALSE)</f>
        <v>0</v>
      </c>
      <c r="M49" s="31">
        <f>VLOOKUP($A49&amp;M$56,決統データ!$A$3:$DE$187,$E49+19,FALSE)</f>
        <v>0</v>
      </c>
      <c r="N49" s="31">
        <f>VLOOKUP($A49&amp;N$56,決統データ!$A$3:$DE$187,$E49+19,FALSE)</f>
        <v>0</v>
      </c>
      <c r="O49" s="175">
        <f t="shared" si="1"/>
        <v>0</v>
      </c>
    </row>
    <row r="50" spans="1:15" x14ac:dyDescent="0.2">
      <c r="A50" s="17" t="str">
        <f t="shared" si="0"/>
        <v>1625101</v>
      </c>
      <c r="B50" s="18" t="s">
        <v>755</v>
      </c>
      <c r="C50" s="19">
        <v>51</v>
      </c>
      <c r="D50" s="18" t="s">
        <v>412</v>
      </c>
      <c r="E50" s="14">
        <v>48</v>
      </c>
      <c r="F50" s="363"/>
      <c r="G50" s="352"/>
      <c r="H50" s="353"/>
      <c r="I50" s="53" t="s">
        <v>421</v>
      </c>
      <c r="J50" s="51"/>
      <c r="K50" s="31">
        <f>VLOOKUP($A50&amp;K$56,決統データ!$A$3:$DE$187,$E50+19,FALSE)</f>
        <v>0</v>
      </c>
      <c r="L50" s="31">
        <f>VLOOKUP($A50&amp;L$56,決統データ!$A$3:$DE$187,$E50+19,FALSE)</f>
        <v>0</v>
      </c>
      <c r="M50" s="31">
        <f>VLOOKUP($A50&amp;M$56,決統データ!$A$3:$DE$187,$E50+19,FALSE)</f>
        <v>20</v>
      </c>
      <c r="N50" s="31">
        <f>VLOOKUP($A50&amp;N$56,決統データ!$A$3:$DE$187,$E50+19,FALSE)</f>
        <v>3</v>
      </c>
      <c r="O50" s="175">
        <f t="shared" si="1"/>
        <v>23</v>
      </c>
    </row>
    <row r="51" spans="1:15" x14ac:dyDescent="0.2">
      <c r="A51" s="17" t="str">
        <f t="shared" si="0"/>
        <v>1625101</v>
      </c>
      <c r="B51" s="18" t="s">
        <v>755</v>
      </c>
      <c r="C51" s="19">
        <v>51</v>
      </c>
      <c r="D51" s="18" t="s">
        <v>412</v>
      </c>
      <c r="E51" s="14">
        <v>49</v>
      </c>
      <c r="F51" s="363"/>
      <c r="G51" s="348" t="s">
        <v>671</v>
      </c>
      <c r="H51" s="349"/>
      <c r="I51" s="53" t="s">
        <v>421</v>
      </c>
      <c r="J51" s="51"/>
      <c r="K51" s="31">
        <f>VLOOKUP($A51&amp;K$56,決統データ!$A$3:$DE$187,$E51+19,FALSE)</f>
        <v>0</v>
      </c>
      <c r="L51" s="31">
        <f>VLOOKUP($A51&amp;L$56,決統データ!$A$3:$DE$187,$E51+19,FALSE)</f>
        <v>0</v>
      </c>
      <c r="M51" s="31">
        <f>VLOOKUP($A51&amp;M$56,決統データ!$A$3:$DE$187,$E51+19,FALSE)</f>
        <v>20</v>
      </c>
      <c r="N51" s="31">
        <f>VLOOKUP($A51&amp;N$56,決統データ!$A$3:$DE$187,$E51+19,FALSE)</f>
        <v>3</v>
      </c>
      <c r="O51" s="175">
        <f t="shared" si="1"/>
        <v>23</v>
      </c>
    </row>
    <row r="52" spans="1:15" x14ac:dyDescent="0.2">
      <c r="A52" s="17" t="str">
        <f t="shared" si="0"/>
        <v>1625101</v>
      </c>
      <c r="B52" s="18" t="s">
        <v>755</v>
      </c>
      <c r="C52" s="19">
        <v>51</v>
      </c>
      <c r="D52" s="18" t="s">
        <v>412</v>
      </c>
      <c r="E52" s="14">
        <v>50</v>
      </c>
      <c r="F52" s="363"/>
      <c r="G52" s="350"/>
      <c r="H52" s="351"/>
      <c r="I52" s="53" t="s">
        <v>670</v>
      </c>
      <c r="J52" s="51"/>
      <c r="K52" s="31">
        <f>VLOOKUP($A52&amp;K$56,決統データ!$A$3:$DE$187,$E52+19,FALSE)</f>
        <v>0</v>
      </c>
      <c r="L52" s="31">
        <f>VLOOKUP($A52&amp;L$56,決統データ!$A$3:$DE$187,$E52+19,FALSE)</f>
        <v>0</v>
      </c>
      <c r="M52" s="31">
        <f>VLOOKUP($A52&amp;M$56,決統データ!$A$3:$DE$187,$E52+19,FALSE)</f>
        <v>20</v>
      </c>
      <c r="N52" s="31">
        <f>VLOOKUP($A52&amp;N$56,決統データ!$A$3:$DE$187,$E52+19,FALSE)</f>
        <v>3</v>
      </c>
      <c r="O52" s="175">
        <f t="shared" si="1"/>
        <v>23</v>
      </c>
    </row>
    <row r="53" spans="1:15" x14ac:dyDescent="0.2">
      <c r="A53" s="17" t="str">
        <f t="shared" si="0"/>
        <v>1625101</v>
      </c>
      <c r="B53" s="18" t="s">
        <v>755</v>
      </c>
      <c r="C53" s="19">
        <v>51</v>
      </c>
      <c r="D53" s="18" t="s">
        <v>412</v>
      </c>
      <c r="E53" s="14">
        <v>51</v>
      </c>
      <c r="F53" s="364"/>
      <c r="G53" s="352"/>
      <c r="H53" s="353"/>
      <c r="I53" s="53" t="s">
        <v>669</v>
      </c>
      <c r="J53" s="51"/>
      <c r="K53" s="31">
        <f>VLOOKUP($A53&amp;K$56,決統データ!$A$3:$DE$187,$E53+19,FALSE)</f>
        <v>0</v>
      </c>
      <c r="L53" s="31">
        <f>VLOOKUP($A53&amp;L$56,決統データ!$A$3:$DE$187,$E53+19,FALSE)</f>
        <v>0</v>
      </c>
      <c r="M53" s="31">
        <f>VLOOKUP($A53&amp;M$56,決統データ!$A$3:$DE$187,$E53+19,FALSE)</f>
        <v>0</v>
      </c>
      <c r="N53" s="31">
        <f>VLOOKUP($A53&amp;N$56,決統データ!$A$3:$DE$187,$E53+19,FALSE)</f>
        <v>0</v>
      </c>
      <c r="O53" s="175">
        <f t="shared" si="1"/>
        <v>0</v>
      </c>
    </row>
    <row r="54" spans="1:15" hidden="1" x14ac:dyDescent="0.2">
      <c r="K54" s="5"/>
      <c r="L54" s="5"/>
      <c r="M54" s="5"/>
      <c r="N54" s="5"/>
      <c r="O54" s="5"/>
    </row>
    <row r="55" spans="1:15" hidden="1" x14ac:dyDescent="0.2">
      <c r="K55" s="5"/>
      <c r="L55" s="5"/>
      <c r="M55" s="5"/>
      <c r="N55" s="5"/>
      <c r="O55" s="5"/>
    </row>
    <row r="56" spans="1:15" hidden="1" x14ac:dyDescent="0.2">
      <c r="K56" s="122" t="str">
        <f>+K57&amp;K59</f>
        <v>262129001</v>
      </c>
      <c r="L56" s="217" t="str">
        <f>+L57&amp;L59</f>
        <v>262129002</v>
      </c>
      <c r="M56" s="217" t="str">
        <f>+M57&amp;M59</f>
        <v>264075001</v>
      </c>
      <c r="N56" s="217" t="str">
        <f>+N57&amp;N59</f>
        <v>264636001</v>
      </c>
      <c r="O56" s="5"/>
    </row>
    <row r="57" spans="1:15" hidden="1" x14ac:dyDescent="0.2">
      <c r="K57" s="122" t="s">
        <v>235</v>
      </c>
      <c r="L57" s="122" t="s">
        <v>235</v>
      </c>
      <c r="M57" s="147" t="s">
        <v>238</v>
      </c>
      <c r="N57" s="122" t="s">
        <v>240</v>
      </c>
      <c r="O57" s="5"/>
    </row>
    <row r="58" spans="1:15" hidden="1" x14ac:dyDescent="0.2">
      <c r="K58" s="83" t="s">
        <v>236</v>
      </c>
      <c r="L58" s="83" t="s">
        <v>236</v>
      </c>
      <c r="M58" s="147" t="s">
        <v>239</v>
      </c>
      <c r="N58" s="83" t="s">
        <v>132</v>
      </c>
    </row>
    <row r="59" spans="1:15" hidden="1" x14ac:dyDescent="0.2">
      <c r="K59" s="83" t="s">
        <v>381</v>
      </c>
      <c r="L59" s="190" t="s">
        <v>770</v>
      </c>
      <c r="M59" s="147" t="s">
        <v>381</v>
      </c>
      <c r="N59" s="83" t="s">
        <v>381</v>
      </c>
    </row>
    <row r="60" spans="1:15" ht="42" hidden="1" x14ac:dyDescent="0.2">
      <c r="K60" s="112" t="s">
        <v>384</v>
      </c>
      <c r="L60" s="112" t="s">
        <v>383</v>
      </c>
      <c r="M60" s="178" t="s">
        <v>39</v>
      </c>
      <c r="N60" s="112" t="s">
        <v>382</v>
      </c>
    </row>
  </sheetData>
  <sheetProtection algorithmName="SHA-512" hashValue="HcP8u7WuFwhQgEmniEneKbaLgj4YhW7Pv5Oi9ZnLMXXoGO8iwvFnMLGgUkWs4wCQEQ+vDzjVxEahktqf3JpNvg==" saltValue="vipIqgTtHZXfZG/uGsbpOA==" spinCount="100000" sheet="1" objects="1" scenarios="1"/>
  <customSheetViews>
    <customSheetView guid="{247A5D4D-80F1-4466-92F7-7A3BC78E450F}" printArea="1" topLeftCell="A7">
      <selection activeCell="C43" sqref="C43"/>
      <pageMargins left="0.78740157480314965" right="0.78740157480314965" top="0.78740157480314965" bottom="0.78740157480314965" header="0.51181102362204722" footer="0.27559055118110237"/>
      <pageSetup paperSize="9" scale="60" orientation="landscape" blackAndWhite="1" horizontalDpi="300" verticalDpi="300"/>
      <headerFooter alignWithMargins="0"/>
    </customSheetView>
  </customSheetViews>
  <mergeCells count="23">
    <mergeCell ref="F43:F53"/>
    <mergeCell ref="G51:H53"/>
    <mergeCell ref="G43:H50"/>
    <mergeCell ref="H34:H35"/>
    <mergeCell ref="F15:F42"/>
    <mergeCell ref="G38:H39"/>
    <mergeCell ref="G40:G42"/>
    <mergeCell ref="H29:H30"/>
    <mergeCell ref="H31:H33"/>
    <mergeCell ref="H20:H21"/>
    <mergeCell ref="G15:G17"/>
    <mergeCell ref="H18:H19"/>
    <mergeCell ref="G18:G36"/>
    <mergeCell ref="H22:H23"/>
    <mergeCell ref="H24:H25"/>
    <mergeCell ref="H27:H28"/>
    <mergeCell ref="F3:J3"/>
    <mergeCell ref="F4:J4"/>
    <mergeCell ref="G8:G12"/>
    <mergeCell ref="F7:F14"/>
    <mergeCell ref="F5:J5"/>
    <mergeCell ref="F6:J6"/>
    <mergeCell ref="G7:J7"/>
  </mergeCells>
  <phoneticPr fontId="3"/>
  <pageMargins left="0.78740157480314965" right="0.78740157480314965" top="0.78740157480314965" bottom="0.78740157480314965" header="0.51181102362204722" footer="0.27559055118110237"/>
  <pageSetup paperSize="9" scale="47" fitToWidth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FFC000"/>
  </sheetPr>
  <dimension ref="A1:O94"/>
  <sheetViews>
    <sheetView view="pageBreakPreview" zoomScaleNormal="100" zoomScaleSheetLayoutView="100" workbookViewId="0">
      <pane ySplit="3" topLeftCell="A4" activePane="bottomLeft" state="frozen"/>
      <selection pane="bottomLeft" activeCell="Q61" sqref="Q61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4.6640625" style="14" hidden="1" customWidth="1"/>
    <col min="6" max="6" width="3.5" style="1" customWidth="1"/>
    <col min="7" max="7" width="5.08203125" style="1" customWidth="1"/>
    <col min="8" max="8" width="5" style="1" customWidth="1"/>
    <col min="9" max="9" width="4.08203125" style="1" customWidth="1"/>
    <col min="10" max="10" width="26.5" style="1" customWidth="1"/>
    <col min="11" max="15" width="12.08203125" style="1" customWidth="1"/>
    <col min="16" max="16384" width="9" style="1"/>
  </cols>
  <sheetData>
    <row r="1" spans="1:15" x14ac:dyDescent="0.2">
      <c r="F1" s="1" t="s">
        <v>517</v>
      </c>
      <c r="M1" s="71"/>
      <c r="O1" s="71" t="s">
        <v>182</v>
      </c>
    </row>
    <row r="2" spans="1:15" ht="33.75" customHeight="1" x14ac:dyDescent="0.2">
      <c r="F2" s="360"/>
      <c r="G2" s="360"/>
      <c r="H2" s="360"/>
      <c r="I2" s="360"/>
      <c r="J2" s="360"/>
      <c r="K2" s="10" t="s">
        <v>202</v>
      </c>
      <c r="L2" s="10" t="s">
        <v>202</v>
      </c>
      <c r="M2" s="10" t="s">
        <v>41</v>
      </c>
      <c r="N2" s="10" t="s">
        <v>132</v>
      </c>
      <c r="O2" s="10" t="s">
        <v>247</v>
      </c>
    </row>
    <row r="3" spans="1:15" ht="33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250" t="s">
        <v>713</v>
      </c>
      <c r="G3" s="267"/>
      <c r="H3" s="267"/>
      <c r="I3" s="267"/>
      <c r="J3" s="261"/>
      <c r="K3" s="177" t="s">
        <v>712</v>
      </c>
      <c r="L3" s="177" t="s">
        <v>851</v>
      </c>
      <c r="M3" s="176" t="s">
        <v>935</v>
      </c>
      <c r="N3" s="177" t="s">
        <v>934</v>
      </c>
      <c r="O3" s="49"/>
    </row>
    <row r="4" spans="1:15" x14ac:dyDescent="0.2">
      <c r="A4" s="17" t="str">
        <f>+B4&amp;C4&amp;D4</f>
        <v>1622601</v>
      </c>
      <c r="B4" s="18" t="s">
        <v>755</v>
      </c>
      <c r="C4" s="19">
        <v>26</v>
      </c>
      <c r="D4" s="18" t="s">
        <v>412</v>
      </c>
      <c r="E4" s="21" t="s">
        <v>413</v>
      </c>
      <c r="F4" s="363" t="s">
        <v>516</v>
      </c>
      <c r="G4" s="404" t="s">
        <v>515</v>
      </c>
      <c r="H4" s="404"/>
      <c r="I4" s="404"/>
      <c r="J4" s="404"/>
      <c r="K4" s="32">
        <f>VLOOKUP($A4&amp;K$90,決統データ!$A$3:$DE$187,$E4+19,FALSE)</f>
        <v>8614</v>
      </c>
      <c r="L4" s="32">
        <f>VLOOKUP($A4&amp;L$90,決統データ!$A$3:$DE$187,$E4+19,FALSE)</f>
        <v>58282</v>
      </c>
      <c r="M4" s="32">
        <f>VLOOKUP($A4&amp;M$90,決統データ!$A$3:$DE$187,$E4+19,FALSE)</f>
        <v>155097</v>
      </c>
      <c r="N4" s="32">
        <f>VLOOKUP($A4&amp;N$90,決統データ!$A$3:$DE$187,$E4+19,FALSE)</f>
        <v>19413</v>
      </c>
      <c r="O4" s="171">
        <f t="shared" ref="O4:O35" si="0">SUM(K4:N4)</f>
        <v>241406</v>
      </c>
    </row>
    <row r="5" spans="1:15" x14ac:dyDescent="0.2">
      <c r="A5" s="17" t="str">
        <f t="shared" ref="A5:A68" si="1">+B5&amp;C5&amp;D5</f>
        <v>1622601</v>
      </c>
      <c r="B5" s="18" t="s">
        <v>755</v>
      </c>
      <c r="C5" s="19">
        <v>26</v>
      </c>
      <c r="D5" s="18" t="s">
        <v>412</v>
      </c>
      <c r="E5" s="14">
        <v>2</v>
      </c>
      <c r="F5" s="363"/>
      <c r="G5" s="241" t="s">
        <v>726</v>
      </c>
      <c r="H5" s="241"/>
      <c r="I5" s="241"/>
      <c r="J5" s="241"/>
      <c r="K5" s="32">
        <f>VLOOKUP($A5&amp;K$90,決統データ!$A$3:$DE$187,$E5+19,FALSE)</f>
        <v>8587</v>
      </c>
      <c r="L5" s="32">
        <f>VLOOKUP($A5&amp;L$90,決統データ!$A$3:$DE$187,$E5+19,FALSE)</f>
        <v>58055</v>
      </c>
      <c r="M5" s="32">
        <f>VLOOKUP($A5&amp;M$90,決統データ!$A$3:$DE$187,$E5+19,FALSE)</f>
        <v>81563</v>
      </c>
      <c r="N5" s="32">
        <f>VLOOKUP($A5&amp;N$90,決統データ!$A$3:$DE$187,$E5+19,FALSE)</f>
        <v>18946</v>
      </c>
      <c r="O5" s="171">
        <f t="shared" si="0"/>
        <v>167151</v>
      </c>
    </row>
    <row r="6" spans="1:15" x14ac:dyDescent="0.2">
      <c r="A6" s="17" t="str">
        <f t="shared" si="1"/>
        <v>1622601</v>
      </c>
      <c r="B6" s="18" t="s">
        <v>755</v>
      </c>
      <c r="C6" s="19">
        <v>26</v>
      </c>
      <c r="D6" s="18" t="s">
        <v>412</v>
      </c>
      <c r="E6" s="115">
        <v>3</v>
      </c>
      <c r="F6" s="363"/>
      <c r="G6" s="241" t="s">
        <v>513</v>
      </c>
      <c r="H6" s="241"/>
      <c r="I6" s="241"/>
      <c r="J6" s="241"/>
      <c r="K6" s="32">
        <f>VLOOKUP($A6&amp;K$90,決統データ!$A$3:$DE$187,$E6+19,FALSE)</f>
        <v>0</v>
      </c>
      <c r="L6" s="32">
        <f>VLOOKUP($A6&amp;L$90,決統データ!$A$3:$DE$187,$E6+19,FALSE)</f>
        <v>58055</v>
      </c>
      <c r="M6" s="32">
        <f>VLOOKUP($A6&amp;M$90,決統データ!$A$3:$DE$187,$E6+19,FALSE)</f>
        <v>81536</v>
      </c>
      <c r="N6" s="32">
        <f>VLOOKUP($A6&amp;N$90,決統データ!$A$3:$DE$187,$E6+19,FALSE)</f>
        <v>18946</v>
      </c>
      <c r="O6" s="171">
        <f t="shared" si="0"/>
        <v>158537</v>
      </c>
    </row>
    <row r="7" spans="1:15" x14ac:dyDescent="0.2">
      <c r="A7" s="17" t="str">
        <f t="shared" si="1"/>
        <v>1622601</v>
      </c>
      <c r="B7" s="18" t="s">
        <v>755</v>
      </c>
      <c r="C7" s="19">
        <v>26</v>
      </c>
      <c r="D7" s="18" t="s">
        <v>412</v>
      </c>
      <c r="E7" s="115">
        <v>6</v>
      </c>
      <c r="F7" s="363"/>
      <c r="G7" s="241" t="s">
        <v>498</v>
      </c>
      <c r="H7" s="241"/>
      <c r="I7" s="241"/>
      <c r="J7" s="241"/>
      <c r="K7" s="32">
        <f>VLOOKUP($A7&amp;K$90,決統データ!$A$3:$DE$187,$E7+19,FALSE)</f>
        <v>8587</v>
      </c>
      <c r="L7" s="32">
        <f>VLOOKUP($A7&amp;L$90,決統データ!$A$3:$DE$187,$E7+19,FALSE)</f>
        <v>0</v>
      </c>
      <c r="M7" s="32">
        <f>VLOOKUP($A7&amp;M$90,決統データ!$A$3:$DE$187,$E7+19,FALSE)</f>
        <v>27</v>
      </c>
      <c r="N7" s="32">
        <f>VLOOKUP($A7&amp;N$90,決統データ!$A$3:$DE$187,$E7+19,FALSE)</f>
        <v>0</v>
      </c>
      <c r="O7" s="171">
        <f t="shared" si="0"/>
        <v>8614</v>
      </c>
    </row>
    <row r="8" spans="1:15" x14ac:dyDescent="0.2">
      <c r="A8" s="17" t="str">
        <f t="shared" si="1"/>
        <v>1622601</v>
      </c>
      <c r="B8" s="18" t="s">
        <v>755</v>
      </c>
      <c r="C8" s="19">
        <v>26</v>
      </c>
      <c r="D8" s="18" t="s">
        <v>412</v>
      </c>
      <c r="E8" s="14">
        <v>7</v>
      </c>
      <c r="F8" s="363"/>
      <c r="G8" s="241" t="s">
        <v>725</v>
      </c>
      <c r="H8" s="241"/>
      <c r="I8" s="241"/>
      <c r="J8" s="241"/>
      <c r="K8" s="32">
        <f>VLOOKUP($A8&amp;K$90,決統データ!$A$3:$DE$187,$E8+19,FALSE)</f>
        <v>27</v>
      </c>
      <c r="L8" s="32">
        <f>VLOOKUP($A8&amp;L$90,決統データ!$A$3:$DE$187,$E8+19,FALSE)</f>
        <v>227</v>
      </c>
      <c r="M8" s="32">
        <f>VLOOKUP($A8&amp;M$90,決統データ!$A$3:$DE$187,$E8+19,FALSE)</f>
        <v>73534</v>
      </c>
      <c r="N8" s="32">
        <f>VLOOKUP($A8&amp;N$90,決統データ!$A$3:$DE$187,$E8+19,FALSE)</f>
        <v>467</v>
      </c>
      <c r="O8" s="171">
        <f t="shared" si="0"/>
        <v>74255</v>
      </c>
    </row>
    <row r="9" spans="1:15" x14ac:dyDescent="0.2">
      <c r="A9" s="17" t="str">
        <f t="shared" si="1"/>
        <v>1622601</v>
      </c>
      <c r="B9" s="18" t="s">
        <v>755</v>
      </c>
      <c r="C9" s="19">
        <v>26</v>
      </c>
      <c r="D9" s="18" t="s">
        <v>412</v>
      </c>
      <c r="E9" s="14">
        <v>8</v>
      </c>
      <c r="F9" s="363"/>
      <c r="G9" s="241" t="s">
        <v>510</v>
      </c>
      <c r="H9" s="241"/>
      <c r="I9" s="241"/>
      <c r="J9" s="241"/>
      <c r="K9" s="32">
        <f>VLOOKUP($A9&amp;K$90,決統データ!$A$3:$DE$187,$E9+19,FALSE)</f>
        <v>0</v>
      </c>
      <c r="L9" s="32">
        <f>VLOOKUP($A9&amp;L$90,決統データ!$A$3:$DE$187,$E9+19,FALSE)</f>
        <v>121</v>
      </c>
      <c r="M9" s="32">
        <f>VLOOKUP($A9&amp;M$90,決統データ!$A$3:$DE$187,$E9+19,FALSE)</f>
        <v>0</v>
      </c>
      <c r="N9" s="32">
        <f>VLOOKUP($A9&amp;N$90,決統データ!$A$3:$DE$187,$E9+19,FALSE)</f>
        <v>0</v>
      </c>
      <c r="O9" s="171">
        <f t="shared" si="0"/>
        <v>121</v>
      </c>
    </row>
    <row r="10" spans="1:15" x14ac:dyDescent="0.2">
      <c r="A10" s="17" t="str">
        <f t="shared" si="1"/>
        <v>1622601</v>
      </c>
      <c r="B10" s="18" t="s">
        <v>755</v>
      </c>
      <c r="C10" s="19">
        <v>26</v>
      </c>
      <c r="D10" s="18" t="s">
        <v>412</v>
      </c>
      <c r="E10" s="14">
        <v>9</v>
      </c>
      <c r="F10" s="363"/>
      <c r="G10" s="241" t="s">
        <v>545</v>
      </c>
      <c r="H10" s="241"/>
      <c r="I10" s="241"/>
      <c r="J10" s="241"/>
      <c r="K10" s="32">
        <f>VLOOKUP($A10&amp;K$90,決統データ!$A$3:$DE$187,$E10+19,FALSE)</f>
        <v>0</v>
      </c>
      <c r="L10" s="32">
        <f>VLOOKUP($A10&amp;L$90,決統データ!$A$3:$DE$187,$E10+19,FALSE)</f>
        <v>0</v>
      </c>
      <c r="M10" s="32">
        <f>VLOOKUP($A10&amp;M$90,決統データ!$A$3:$DE$187,$E10+19,FALSE)</f>
        <v>124</v>
      </c>
      <c r="N10" s="32">
        <f>VLOOKUP($A10&amp;N$90,決統データ!$A$3:$DE$187,$E10+19,FALSE)</f>
        <v>0</v>
      </c>
      <c r="O10" s="171">
        <f t="shared" si="0"/>
        <v>124</v>
      </c>
    </row>
    <row r="11" spans="1:15" x14ac:dyDescent="0.2">
      <c r="A11" s="17" t="str">
        <f t="shared" si="1"/>
        <v>1622601</v>
      </c>
      <c r="B11" s="18" t="s">
        <v>755</v>
      </c>
      <c r="C11" s="19">
        <v>26</v>
      </c>
      <c r="D11" s="18" t="s">
        <v>412</v>
      </c>
      <c r="E11" s="14">
        <v>10</v>
      </c>
      <c r="F11" s="363"/>
      <c r="G11" s="241" t="s">
        <v>544</v>
      </c>
      <c r="H11" s="241"/>
      <c r="I11" s="241"/>
      <c r="J11" s="241"/>
      <c r="K11" s="32">
        <f>VLOOKUP($A11&amp;K$90,決統データ!$A$3:$DE$187,$E11+19,FALSE)</f>
        <v>0</v>
      </c>
      <c r="L11" s="32">
        <f>VLOOKUP($A11&amp;L$90,決統データ!$A$3:$DE$187,$E11+19,FALSE)</f>
        <v>0</v>
      </c>
      <c r="M11" s="32">
        <f>VLOOKUP($A11&amp;M$90,決統データ!$A$3:$DE$187,$E11+19,FALSE)</f>
        <v>72900</v>
      </c>
      <c r="N11" s="32">
        <f>VLOOKUP($A11&amp;N$90,決統データ!$A$3:$DE$187,$E11+19,FALSE)</f>
        <v>0</v>
      </c>
      <c r="O11" s="171">
        <f t="shared" si="0"/>
        <v>72900</v>
      </c>
    </row>
    <row r="12" spans="1:15" x14ac:dyDescent="0.2">
      <c r="A12" s="17" t="str">
        <f t="shared" si="1"/>
        <v>1622601</v>
      </c>
      <c r="B12" s="18" t="s">
        <v>755</v>
      </c>
      <c r="C12" s="19">
        <v>26</v>
      </c>
      <c r="D12" s="18" t="s">
        <v>412</v>
      </c>
      <c r="E12" s="14">
        <v>11</v>
      </c>
      <c r="F12" s="363"/>
      <c r="G12" s="241" t="s">
        <v>543</v>
      </c>
      <c r="H12" s="241"/>
      <c r="I12" s="241"/>
      <c r="J12" s="241"/>
      <c r="K12" s="32">
        <f>VLOOKUP($A12&amp;K$90,決統データ!$A$3:$DE$187,$E12+19,FALSE)</f>
        <v>27</v>
      </c>
      <c r="L12" s="32">
        <f>VLOOKUP($A12&amp;L$90,決統データ!$A$3:$DE$187,$E12+19,FALSE)</f>
        <v>106</v>
      </c>
      <c r="M12" s="32">
        <f>VLOOKUP($A12&amp;M$90,決統データ!$A$3:$DE$187,$E12+19,FALSE)</f>
        <v>510</v>
      </c>
      <c r="N12" s="32">
        <f>VLOOKUP($A12&amp;N$90,決統データ!$A$3:$DE$187,$E12+19,FALSE)</f>
        <v>467</v>
      </c>
      <c r="O12" s="171">
        <f t="shared" si="0"/>
        <v>1110</v>
      </c>
    </row>
    <row r="13" spans="1:15" x14ac:dyDescent="0.2">
      <c r="A13" s="17" t="str">
        <f t="shared" si="1"/>
        <v>1622601</v>
      </c>
      <c r="B13" s="18" t="s">
        <v>755</v>
      </c>
      <c r="C13" s="19">
        <v>26</v>
      </c>
      <c r="D13" s="18" t="s">
        <v>412</v>
      </c>
      <c r="E13" s="14">
        <v>12</v>
      </c>
      <c r="F13" s="363"/>
      <c r="G13" s="241" t="s">
        <v>507</v>
      </c>
      <c r="H13" s="241"/>
      <c r="I13" s="241"/>
      <c r="J13" s="241"/>
      <c r="K13" s="32">
        <f>VLOOKUP($A13&amp;K$90,決統データ!$A$3:$DE$187,$E13+19,FALSE)</f>
        <v>6599</v>
      </c>
      <c r="L13" s="32">
        <f>VLOOKUP($A13&amp;L$90,決統データ!$A$3:$DE$187,$E13+19,FALSE)</f>
        <v>70524</v>
      </c>
      <c r="M13" s="32">
        <f>VLOOKUP($A13&amp;M$90,決統データ!$A$3:$DE$187,$E13+19,FALSE)</f>
        <v>155096</v>
      </c>
      <c r="N13" s="32">
        <f>VLOOKUP($A13&amp;N$90,決統データ!$A$3:$DE$187,$E13+19,FALSE)</f>
        <v>14871</v>
      </c>
      <c r="O13" s="171">
        <f t="shared" si="0"/>
        <v>247090</v>
      </c>
    </row>
    <row r="14" spans="1:15" x14ac:dyDescent="0.2">
      <c r="A14" s="17" t="str">
        <f t="shared" si="1"/>
        <v>1622601</v>
      </c>
      <c r="B14" s="18" t="s">
        <v>755</v>
      </c>
      <c r="C14" s="19">
        <v>26</v>
      </c>
      <c r="D14" s="18" t="s">
        <v>412</v>
      </c>
      <c r="E14" s="14">
        <v>13</v>
      </c>
      <c r="F14" s="363"/>
      <c r="G14" s="241" t="s">
        <v>724</v>
      </c>
      <c r="H14" s="241"/>
      <c r="I14" s="241"/>
      <c r="J14" s="241"/>
      <c r="K14" s="32">
        <f>VLOOKUP($A14&amp;K$90,決統データ!$A$3:$DE$187,$E14+19,FALSE)</f>
        <v>455</v>
      </c>
      <c r="L14" s="32">
        <f>VLOOKUP($A14&amp;L$90,決統データ!$A$3:$DE$187,$E14+19,FALSE)</f>
        <v>70499</v>
      </c>
      <c r="M14" s="32">
        <f>VLOOKUP($A14&amp;M$90,決統データ!$A$3:$DE$187,$E14+19,FALSE)</f>
        <v>155096</v>
      </c>
      <c r="N14" s="32">
        <f>VLOOKUP($A14&amp;N$90,決統データ!$A$3:$DE$187,$E14+19,FALSE)</f>
        <v>14871</v>
      </c>
      <c r="O14" s="171">
        <f t="shared" si="0"/>
        <v>240921</v>
      </c>
    </row>
    <row r="15" spans="1:15" x14ac:dyDescent="0.2">
      <c r="A15" s="17" t="str">
        <f t="shared" si="1"/>
        <v>1622601</v>
      </c>
      <c r="B15" s="18" t="s">
        <v>755</v>
      </c>
      <c r="C15" s="19">
        <v>26</v>
      </c>
      <c r="D15" s="18" t="s">
        <v>412</v>
      </c>
      <c r="E15" s="14">
        <v>14</v>
      </c>
      <c r="F15" s="363"/>
      <c r="G15" s="241" t="s">
        <v>505</v>
      </c>
      <c r="H15" s="241"/>
      <c r="I15" s="241"/>
      <c r="J15" s="241"/>
      <c r="K15" s="32">
        <f>VLOOKUP($A15&amp;K$90,決統データ!$A$3:$DE$187,$E15+19,FALSE)</f>
        <v>0</v>
      </c>
      <c r="L15" s="32">
        <f>VLOOKUP($A15&amp;L$90,決統データ!$A$3:$DE$187,$E15+19,FALSE)</f>
        <v>0</v>
      </c>
      <c r="M15" s="32">
        <f>VLOOKUP($A15&amp;M$90,決統データ!$A$3:$DE$187,$E15+19,FALSE)</f>
        <v>106607</v>
      </c>
      <c r="N15" s="32">
        <f>VLOOKUP($A15&amp;N$90,決統データ!$A$3:$DE$187,$E15+19,FALSE)</f>
        <v>10427</v>
      </c>
      <c r="O15" s="171">
        <f t="shared" si="0"/>
        <v>117034</v>
      </c>
    </row>
    <row r="16" spans="1:15" x14ac:dyDescent="0.2">
      <c r="A16" s="17" t="str">
        <f t="shared" si="1"/>
        <v>1622601</v>
      </c>
      <c r="B16" s="18" t="s">
        <v>755</v>
      </c>
      <c r="C16" s="19">
        <v>26</v>
      </c>
      <c r="D16" s="18" t="s">
        <v>412</v>
      </c>
      <c r="E16" s="14">
        <v>15</v>
      </c>
      <c r="F16" s="363"/>
      <c r="G16" s="241" t="s">
        <v>723</v>
      </c>
      <c r="H16" s="241"/>
      <c r="I16" s="241"/>
      <c r="J16" s="241"/>
      <c r="K16" s="32">
        <f>VLOOKUP($A16&amp;K$90,決統データ!$A$3:$DE$187,$E16+19,FALSE)</f>
        <v>0</v>
      </c>
      <c r="L16" s="32">
        <f>VLOOKUP($A16&amp;L$90,決統データ!$A$3:$DE$187,$E16+19,FALSE)</f>
        <v>0</v>
      </c>
      <c r="M16" s="32">
        <f>VLOOKUP($A16&amp;M$90,決統データ!$A$3:$DE$187,$E16+19,FALSE)</f>
        <v>8569</v>
      </c>
      <c r="N16" s="32">
        <f>VLOOKUP($A16&amp;N$90,決統データ!$A$3:$DE$187,$E16+19,FALSE)</f>
        <v>14</v>
      </c>
      <c r="O16" s="171">
        <f t="shared" si="0"/>
        <v>8583</v>
      </c>
    </row>
    <row r="17" spans="1:15" x14ac:dyDescent="0.2">
      <c r="A17" s="17" t="str">
        <f t="shared" si="1"/>
        <v>1622601</v>
      </c>
      <c r="B17" s="18" t="s">
        <v>755</v>
      </c>
      <c r="C17" s="19">
        <v>26</v>
      </c>
      <c r="D17" s="18" t="s">
        <v>412</v>
      </c>
      <c r="E17" s="14">
        <v>16</v>
      </c>
      <c r="F17" s="363"/>
      <c r="G17" s="241" t="s">
        <v>503</v>
      </c>
      <c r="H17" s="241"/>
      <c r="I17" s="241"/>
      <c r="J17" s="241"/>
      <c r="K17" s="32">
        <f>VLOOKUP($A17&amp;K$90,決統データ!$A$3:$DE$187,$E17+19,FALSE)</f>
        <v>455</v>
      </c>
      <c r="L17" s="32">
        <f>VLOOKUP($A17&amp;L$90,決統データ!$A$3:$DE$187,$E17+19,FALSE)</f>
        <v>70499</v>
      </c>
      <c r="M17" s="32">
        <f>VLOOKUP($A17&amp;M$90,決統データ!$A$3:$DE$187,$E17+19,FALSE)</f>
        <v>39920</v>
      </c>
      <c r="N17" s="32">
        <f>VLOOKUP($A17&amp;N$90,決統データ!$A$3:$DE$187,$E17+19,FALSE)</f>
        <v>4430</v>
      </c>
      <c r="O17" s="171">
        <f t="shared" si="0"/>
        <v>115304</v>
      </c>
    </row>
    <row r="18" spans="1:15" x14ac:dyDescent="0.2">
      <c r="A18" s="17" t="str">
        <f t="shared" si="1"/>
        <v>1622601</v>
      </c>
      <c r="B18" s="18" t="s">
        <v>755</v>
      </c>
      <c r="C18" s="19">
        <v>26</v>
      </c>
      <c r="D18" s="18" t="s">
        <v>412</v>
      </c>
      <c r="E18" s="14">
        <v>17</v>
      </c>
      <c r="F18" s="363"/>
      <c r="G18" s="241" t="s">
        <v>722</v>
      </c>
      <c r="H18" s="241"/>
      <c r="I18" s="241"/>
      <c r="J18" s="241"/>
      <c r="K18" s="32">
        <f>VLOOKUP($A18&amp;K$90,決統データ!$A$3:$DE$187,$E18+19,FALSE)</f>
        <v>6144</v>
      </c>
      <c r="L18" s="32">
        <f>VLOOKUP($A18&amp;L$90,決統データ!$A$3:$DE$187,$E18+19,FALSE)</f>
        <v>25</v>
      </c>
      <c r="M18" s="32">
        <f>VLOOKUP($A18&amp;M$90,決統データ!$A$3:$DE$187,$E18+19,FALSE)</f>
        <v>0</v>
      </c>
      <c r="N18" s="32">
        <f>VLOOKUP($A18&amp;N$90,決統データ!$A$3:$DE$187,$E18+19,FALSE)</f>
        <v>0</v>
      </c>
      <c r="O18" s="171">
        <f t="shared" si="0"/>
        <v>6169</v>
      </c>
    </row>
    <row r="19" spans="1:15" x14ac:dyDescent="0.2">
      <c r="A19" s="17" t="str">
        <f t="shared" si="1"/>
        <v>1622601</v>
      </c>
      <c r="B19" s="18" t="s">
        <v>755</v>
      </c>
      <c r="C19" s="19">
        <v>26</v>
      </c>
      <c r="D19" s="18" t="s">
        <v>412</v>
      </c>
      <c r="E19" s="14">
        <v>18</v>
      </c>
      <c r="F19" s="363"/>
      <c r="G19" s="241" t="s">
        <v>501</v>
      </c>
      <c r="H19" s="241"/>
      <c r="I19" s="241"/>
      <c r="J19" s="241"/>
      <c r="K19" s="32">
        <f>VLOOKUP($A19&amp;K$90,決統データ!$A$3:$DE$187,$E19+19,FALSE)</f>
        <v>6144</v>
      </c>
      <c r="L19" s="32">
        <f>VLOOKUP($A19&amp;L$90,決統データ!$A$3:$DE$187,$E19+19,FALSE)</f>
        <v>25</v>
      </c>
      <c r="M19" s="32">
        <f>VLOOKUP($A19&amp;M$90,決統データ!$A$3:$DE$187,$E19+19,FALSE)</f>
        <v>0</v>
      </c>
      <c r="N19" s="32">
        <f>VLOOKUP($A19&amp;N$90,決統データ!$A$3:$DE$187,$E19+19,FALSE)</f>
        <v>0</v>
      </c>
      <c r="O19" s="171">
        <f t="shared" si="0"/>
        <v>6169</v>
      </c>
    </row>
    <row r="20" spans="1:15" x14ac:dyDescent="0.2">
      <c r="A20" s="17" t="str">
        <f t="shared" si="1"/>
        <v>1622601</v>
      </c>
      <c r="B20" s="18" t="s">
        <v>755</v>
      </c>
      <c r="C20" s="19">
        <v>26</v>
      </c>
      <c r="D20" s="18" t="s">
        <v>412</v>
      </c>
      <c r="E20" s="14">
        <v>19</v>
      </c>
      <c r="F20" s="363"/>
      <c r="G20" s="241" t="s">
        <v>500</v>
      </c>
      <c r="H20" s="241"/>
      <c r="I20" s="241"/>
      <c r="J20" s="241"/>
      <c r="K20" s="32">
        <f>VLOOKUP($A20&amp;K$90,決統データ!$A$3:$DE$187,$E20+19,FALSE)</f>
        <v>6144</v>
      </c>
      <c r="L20" s="32">
        <f>VLOOKUP($A20&amp;L$90,決統データ!$A$3:$DE$187,$E20+19,FALSE)</f>
        <v>25</v>
      </c>
      <c r="M20" s="32">
        <f>VLOOKUP($A20&amp;M$90,決統データ!$A$3:$DE$187,$E20+19,FALSE)</f>
        <v>0</v>
      </c>
      <c r="N20" s="32">
        <f>VLOOKUP($A20&amp;N$90,決統データ!$A$3:$DE$187,$E20+19,FALSE)</f>
        <v>0</v>
      </c>
      <c r="O20" s="171">
        <f t="shared" si="0"/>
        <v>6169</v>
      </c>
    </row>
    <row r="21" spans="1:15" x14ac:dyDescent="0.2">
      <c r="A21" s="17" t="str">
        <f t="shared" si="1"/>
        <v>1622601</v>
      </c>
      <c r="B21" s="18" t="s">
        <v>755</v>
      </c>
      <c r="C21" s="19">
        <v>26</v>
      </c>
      <c r="D21" s="18" t="s">
        <v>412</v>
      </c>
      <c r="E21" s="14">
        <v>20</v>
      </c>
      <c r="F21" s="363"/>
      <c r="G21" s="241" t="s">
        <v>499</v>
      </c>
      <c r="H21" s="241"/>
      <c r="I21" s="241"/>
      <c r="J21" s="241"/>
      <c r="K21" s="32">
        <f>VLOOKUP($A21&amp;K$90,決統データ!$A$3:$DE$187,$E21+19,FALSE)</f>
        <v>0</v>
      </c>
      <c r="L21" s="32">
        <f>VLOOKUP($A21&amp;L$90,決統データ!$A$3:$DE$187,$E21+19,FALSE)</f>
        <v>0</v>
      </c>
      <c r="M21" s="32">
        <f>VLOOKUP($A21&amp;M$90,決統データ!$A$3:$DE$187,$E21+19,FALSE)</f>
        <v>0</v>
      </c>
      <c r="N21" s="32">
        <f>VLOOKUP($A21&amp;N$90,決統データ!$A$3:$DE$187,$E21+19,FALSE)</f>
        <v>0</v>
      </c>
      <c r="O21" s="171">
        <f t="shared" si="0"/>
        <v>0</v>
      </c>
    </row>
    <row r="22" spans="1:15" x14ac:dyDescent="0.2">
      <c r="A22" s="17" t="str">
        <f t="shared" si="1"/>
        <v>1622601</v>
      </c>
      <c r="B22" s="18" t="s">
        <v>755</v>
      </c>
      <c r="C22" s="19">
        <v>26</v>
      </c>
      <c r="D22" s="18" t="s">
        <v>412</v>
      </c>
      <c r="E22" s="14">
        <v>21</v>
      </c>
      <c r="F22" s="363"/>
      <c r="G22" s="241" t="s">
        <v>498</v>
      </c>
      <c r="H22" s="241"/>
      <c r="I22" s="241"/>
      <c r="J22" s="241"/>
      <c r="K22" s="32">
        <f>VLOOKUP($A22&amp;K$90,決統データ!$A$3:$DE$187,$E22+19,FALSE)</f>
        <v>0</v>
      </c>
      <c r="L22" s="32">
        <f>VLOOKUP($A22&amp;L$90,決統データ!$A$3:$DE$187,$E22+19,FALSE)</f>
        <v>0</v>
      </c>
      <c r="M22" s="32">
        <f>VLOOKUP($A22&amp;M$90,決統データ!$A$3:$DE$187,$E22+19,FALSE)</f>
        <v>0</v>
      </c>
      <c r="N22" s="32">
        <f>VLOOKUP($A22&amp;N$90,決統データ!$A$3:$DE$187,$E22+19,FALSE)</f>
        <v>0</v>
      </c>
      <c r="O22" s="171">
        <f t="shared" si="0"/>
        <v>0</v>
      </c>
    </row>
    <row r="23" spans="1:15" x14ac:dyDescent="0.2">
      <c r="A23" s="17" t="str">
        <f t="shared" si="1"/>
        <v>1622601</v>
      </c>
      <c r="B23" s="18" t="s">
        <v>755</v>
      </c>
      <c r="C23" s="19">
        <v>26</v>
      </c>
      <c r="D23" s="18" t="s">
        <v>412</v>
      </c>
      <c r="E23" s="14">
        <v>22</v>
      </c>
      <c r="F23" s="364"/>
      <c r="G23" s="241" t="s">
        <v>497</v>
      </c>
      <c r="H23" s="241"/>
      <c r="I23" s="241"/>
      <c r="J23" s="241"/>
      <c r="K23" s="32">
        <f>VLOOKUP($A23&amp;K$90,決統データ!$A$3:$DE$187,$E23+19,FALSE)</f>
        <v>2015</v>
      </c>
      <c r="L23" s="32">
        <f>VLOOKUP($A23&amp;L$90,決統データ!$A$3:$DE$187,$E23+19,FALSE)</f>
        <v>-12242</v>
      </c>
      <c r="M23" s="32">
        <f>VLOOKUP($A23&amp;M$90,決統データ!$A$3:$DE$187,$E23+19,FALSE)</f>
        <v>1</v>
      </c>
      <c r="N23" s="32">
        <f>VLOOKUP($A23&amp;N$90,決統データ!$A$3:$DE$187,$E23+19,FALSE)</f>
        <v>4542</v>
      </c>
      <c r="O23" s="171">
        <f t="shared" si="0"/>
        <v>-5684</v>
      </c>
    </row>
    <row r="24" spans="1:15" x14ac:dyDescent="0.2">
      <c r="A24" s="17" t="str">
        <f t="shared" si="1"/>
        <v>1622601</v>
      </c>
      <c r="B24" s="18" t="s">
        <v>755</v>
      </c>
      <c r="C24" s="19">
        <v>26</v>
      </c>
      <c r="D24" s="18" t="s">
        <v>412</v>
      </c>
      <c r="E24" s="14">
        <v>23</v>
      </c>
      <c r="F24" s="373" t="s">
        <v>496</v>
      </c>
      <c r="G24" s="241" t="s">
        <v>495</v>
      </c>
      <c r="H24" s="241"/>
      <c r="I24" s="241"/>
      <c r="J24" s="241"/>
      <c r="K24" s="32">
        <f>VLOOKUP($A24&amp;K$90,決統データ!$A$3:$DE$187,$E24+19,FALSE)</f>
        <v>116100</v>
      </c>
      <c r="L24" s="32">
        <f>VLOOKUP($A24&amp;L$90,決統データ!$A$3:$DE$187,$E24+19,FALSE)</f>
        <v>0</v>
      </c>
      <c r="M24" s="32">
        <f>VLOOKUP($A24&amp;M$90,決統データ!$A$3:$DE$187,$E24+19,FALSE)</f>
        <v>0</v>
      </c>
      <c r="N24" s="32">
        <f>VLOOKUP($A24&amp;N$90,決統データ!$A$3:$DE$187,$E24+19,FALSE)</f>
        <v>0</v>
      </c>
      <c r="O24" s="171">
        <f t="shared" si="0"/>
        <v>116100</v>
      </c>
    </row>
    <row r="25" spans="1:15" x14ac:dyDescent="0.2">
      <c r="A25" s="17" t="str">
        <f t="shared" si="1"/>
        <v>1622601</v>
      </c>
      <c r="B25" s="18" t="s">
        <v>755</v>
      </c>
      <c r="C25" s="19">
        <v>26</v>
      </c>
      <c r="D25" s="18" t="s">
        <v>412</v>
      </c>
      <c r="E25" s="14">
        <v>24</v>
      </c>
      <c r="F25" s="363"/>
      <c r="G25" s="241" t="s">
        <v>494</v>
      </c>
      <c r="H25" s="241"/>
      <c r="I25" s="241"/>
      <c r="J25" s="241"/>
      <c r="K25" s="32">
        <f>VLOOKUP($A25&amp;K$90,決統データ!$A$3:$DE$187,$E25+19,FALSE)</f>
        <v>48100</v>
      </c>
      <c r="L25" s="32">
        <f>VLOOKUP($A25&amp;L$90,決統データ!$A$3:$DE$187,$E25+19,FALSE)</f>
        <v>0</v>
      </c>
      <c r="M25" s="32">
        <f>VLOOKUP($A25&amp;M$90,決統データ!$A$3:$DE$187,$E25+19,FALSE)</f>
        <v>0</v>
      </c>
      <c r="N25" s="32">
        <f>VLOOKUP($A25&amp;N$90,決統データ!$A$3:$DE$187,$E25+19,FALSE)</f>
        <v>0</v>
      </c>
      <c r="O25" s="171">
        <f t="shared" si="0"/>
        <v>48100</v>
      </c>
    </row>
    <row r="26" spans="1:15" x14ac:dyDescent="0.2">
      <c r="A26" s="17" t="str">
        <f t="shared" si="1"/>
        <v>1622601</v>
      </c>
      <c r="B26" s="18" t="s">
        <v>755</v>
      </c>
      <c r="C26" s="19">
        <v>26</v>
      </c>
      <c r="D26" s="18" t="s">
        <v>412</v>
      </c>
      <c r="E26" s="14">
        <v>25</v>
      </c>
      <c r="F26" s="363"/>
      <c r="G26" s="241" t="s">
        <v>493</v>
      </c>
      <c r="H26" s="241"/>
      <c r="I26" s="241"/>
      <c r="J26" s="241"/>
      <c r="K26" s="32">
        <f>VLOOKUP($A26&amp;K$90,決統データ!$A$3:$DE$187,$E26+19,FALSE)</f>
        <v>0</v>
      </c>
      <c r="L26" s="32">
        <f>VLOOKUP($A26&amp;L$90,決統データ!$A$3:$DE$187,$E26+19,FALSE)</f>
        <v>0</v>
      </c>
      <c r="M26" s="32">
        <f>VLOOKUP($A26&amp;M$90,決統データ!$A$3:$DE$187,$E26+19,FALSE)</f>
        <v>0</v>
      </c>
      <c r="N26" s="32">
        <f>VLOOKUP($A26&amp;N$90,決統データ!$A$3:$DE$187,$E26+19,FALSE)</f>
        <v>0</v>
      </c>
      <c r="O26" s="171">
        <f t="shared" si="0"/>
        <v>0</v>
      </c>
    </row>
    <row r="27" spans="1:15" x14ac:dyDescent="0.2">
      <c r="A27" s="17" t="str">
        <f t="shared" si="1"/>
        <v>1622601</v>
      </c>
      <c r="B27" s="18" t="s">
        <v>755</v>
      </c>
      <c r="C27" s="19">
        <v>26</v>
      </c>
      <c r="D27" s="18" t="s">
        <v>412</v>
      </c>
      <c r="E27" s="14">
        <v>26</v>
      </c>
      <c r="F27" s="363"/>
      <c r="G27" s="241" t="s">
        <v>492</v>
      </c>
      <c r="H27" s="241"/>
      <c r="I27" s="241"/>
      <c r="J27" s="241"/>
      <c r="K27" s="32">
        <f>VLOOKUP($A27&amp;K$90,決統データ!$A$3:$DE$187,$E27+19,FALSE)</f>
        <v>68000</v>
      </c>
      <c r="L27" s="32">
        <f>VLOOKUP($A27&amp;L$90,決統データ!$A$3:$DE$187,$E27+19,FALSE)</f>
        <v>0</v>
      </c>
      <c r="M27" s="32">
        <f>VLOOKUP($A27&amp;M$90,決統データ!$A$3:$DE$187,$E27+19,FALSE)</f>
        <v>0</v>
      </c>
      <c r="N27" s="32">
        <f>VLOOKUP($A27&amp;N$90,決統データ!$A$3:$DE$187,$E27+19,FALSE)</f>
        <v>0</v>
      </c>
      <c r="O27" s="171">
        <f t="shared" si="0"/>
        <v>68000</v>
      </c>
    </row>
    <row r="28" spans="1:15" x14ac:dyDescent="0.2">
      <c r="A28" s="17" t="str">
        <f t="shared" si="1"/>
        <v>1622601</v>
      </c>
      <c r="B28" s="18" t="s">
        <v>755</v>
      </c>
      <c r="C28" s="19">
        <v>26</v>
      </c>
      <c r="D28" s="18" t="s">
        <v>412</v>
      </c>
      <c r="E28" s="14">
        <v>27</v>
      </c>
      <c r="F28" s="363"/>
      <c r="G28" s="241" t="s">
        <v>491</v>
      </c>
      <c r="H28" s="241"/>
      <c r="I28" s="241"/>
      <c r="J28" s="241"/>
      <c r="K28" s="32">
        <f>VLOOKUP($A28&amp;K$90,決統データ!$A$3:$DE$187,$E28+19,FALSE)</f>
        <v>0</v>
      </c>
      <c r="L28" s="32">
        <f>VLOOKUP($A28&amp;L$90,決統データ!$A$3:$DE$187,$E28+19,FALSE)</f>
        <v>0</v>
      </c>
      <c r="M28" s="32">
        <f>VLOOKUP($A28&amp;M$90,決統データ!$A$3:$DE$187,$E28+19,FALSE)</f>
        <v>0</v>
      </c>
      <c r="N28" s="32">
        <f>VLOOKUP($A28&amp;N$90,決統データ!$A$3:$DE$187,$E28+19,FALSE)</f>
        <v>0</v>
      </c>
      <c r="O28" s="171">
        <f t="shared" si="0"/>
        <v>0</v>
      </c>
    </row>
    <row r="29" spans="1:15" x14ac:dyDescent="0.2">
      <c r="A29" s="17" t="str">
        <f t="shared" si="1"/>
        <v>1622601</v>
      </c>
      <c r="B29" s="18" t="s">
        <v>755</v>
      </c>
      <c r="C29" s="19">
        <v>26</v>
      </c>
      <c r="D29" s="18" t="s">
        <v>412</v>
      </c>
      <c r="E29" s="14">
        <v>28</v>
      </c>
      <c r="F29" s="363"/>
      <c r="G29" s="241" t="s">
        <v>490</v>
      </c>
      <c r="H29" s="241"/>
      <c r="I29" s="241"/>
      <c r="J29" s="241"/>
      <c r="K29" s="32">
        <f>VLOOKUP($A29&amp;K$90,決統データ!$A$3:$DE$187,$E29+19,FALSE)</f>
        <v>0</v>
      </c>
      <c r="L29" s="32">
        <f>VLOOKUP($A29&amp;L$90,決統データ!$A$3:$DE$187,$E29+19,FALSE)</f>
        <v>0</v>
      </c>
      <c r="M29" s="32">
        <f>VLOOKUP($A29&amp;M$90,決統データ!$A$3:$DE$187,$E29+19,FALSE)</f>
        <v>0</v>
      </c>
      <c r="N29" s="32">
        <f>VLOOKUP($A29&amp;N$90,決統データ!$A$3:$DE$187,$E29+19,FALSE)</f>
        <v>0</v>
      </c>
      <c r="O29" s="171">
        <f t="shared" si="0"/>
        <v>0</v>
      </c>
    </row>
    <row r="30" spans="1:15" x14ac:dyDescent="0.2">
      <c r="A30" s="17" t="str">
        <f t="shared" si="1"/>
        <v>1622601</v>
      </c>
      <c r="B30" s="18" t="s">
        <v>755</v>
      </c>
      <c r="C30" s="19">
        <v>26</v>
      </c>
      <c r="D30" s="18" t="s">
        <v>412</v>
      </c>
      <c r="E30" s="14">
        <v>29</v>
      </c>
      <c r="F30" s="363"/>
      <c r="G30" s="241" t="s">
        <v>489</v>
      </c>
      <c r="H30" s="241"/>
      <c r="I30" s="241"/>
      <c r="J30" s="241"/>
      <c r="K30" s="32">
        <f>VLOOKUP($A30&amp;K$90,決統データ!$A$3:$DE$187,$E30+19,FALSE)</f>
        <v>0</v>
      </c>
      <c r="L30" s="32">
        <f>VLOOKUP($A30&amp;L$90,決統データ!$A$3:$DE$187,$E30+19,FALSE)</f>
        <v>0</v>
      </c>
      <c r="M30" s="32">
        <f>VLOOKUP($A30&amp;M$90,決統データ!$A$3:$DE$187,$E30+19,FALSE)</f>
        <v>0</v>
      </c>
      <c r="N30" s="32">
        <f>VLOOKUP($A30&amp;N$90,決統データ!$A$3:$DE$187,$E30+19,FALSE)</f>
        <v>0</v>
      </c>
      <c r="O30" s="171">
        <f t="shared" si="0"/>
        <v>0</v>
      </c>
    </row>
    <row r="31" spans="1:15" x14ac:dyDescent="0.2">
      <c r="A31" s="17" t="str">
        <f t="shared" si="1"/>
        <v>1622601</v>
      </c>
      <c r="B31" s="18" t="s">
        <v>755</v>
      </c>
      <c r="C31" s="19">
        <v>26</v>
      </c>
      <c r="D31" s="18" t="s">
        <v>412</v>
      </c>
      <c r="E31" s="14">
        <v>30</v>
      </c>
      <c r="F31" s="363"/>
      <c r="G31" s="241" t="s">
        <v>542</v>
      </c>
      <c r="H31" s="241"/>
      <c r="I31" s="241"/>
      <c r="J31" s="241"/>
      <c r="K31" s="32">
        <f>VLOOKUP($A31&amp;K$90,決統データ!$A$3:$DE$187,$E31+19,FALSE)</f>
        <v>0</v>
      </c>
      <c r="L31" s="32">
        <f>VLOOKUP($A31&amp;L$90,決統データ!$A$3:$DE$187,$E31+19,FALSE)</f>
        <v>0</v>
      </c>
      <c r="M31" s="32">
        <f>VLOOKUP($A31&amp;M$90,決統データ!$A$3:$DE$187,$E31+19,FALSE)</f>
        <v>0</v>
      </c>
      <c r="N31" s="32">
        <f>VLOOKUP($A31&amp;N$90,決統データ!$A$3:$DE$187,$E31+19,FALSE)</f>
        <v>0</v>
      </c>
      <c r="O31" s="171">
        <f t="shared" si="0"/>
        <v>0</v>
      </c>
    </row>
    <row r="32" spans="1:15" x14ac:dyDescent="0.2">
      <c r="A32" s="17" t="str">
        <f t="shared" si="1"/>
        <v>1622601</v>
      </c>
      <c r="B32" s="18" t="s">
        <v>755</v>
      </c>
      <c r="C32" s="19">
        <v>26</v>
      </c>
      <c r="D32" s="18" t="s">
        <v>412</v>
      </c>
      <c r="E32" s="14">
        <v>31</v>
      </c>
      <c r="F32" s="363"/>
      <c r="G32" s="241" t="s">
        <v>487</v>
      </c>
      <c r="H32" s="241"/>
      <c r="I32" s="241"/>
      <c r="J32" s="241"/>
      <c r="K32" s="32">
        <f>VLOOKUP($A32&amp;K$90,決統データ!$A$3:$DE$187,$E32+19,FALSE)</f>
        <v>0</v>
      </c>
      <c r="L32" s="32">
        <f>VLOOKUP($A32&amp;L$90,決統データ!$A$3:$DE$187,$E32+19,FALSE)</f>
        <v>0</v>
      </c>
      <c r="M32" s="32">
        <f>VLOOKUP($A32&amp;M$90,決統データ!$A$3:$DE$187,$E32+19,FALSE)</f>
        <v>0</v>
      </c>
      <c r="N32" s="32">
        <f>VLOOKUP($A32&amp;N$90,決統データ!$A$3:$DE$187,$E32+19,FALSE)</f>
        <v>0</v>
      </c>
      <c r="O32" s="171">
        <f t="shared" si="0"/>
        <v>0</v>
      </c>
    </row>
    <row r="33" spans="1:15" x14ac:dyDescent="0.2">
      <c r="A33" s="17" t="str">
        <f t="shared" si="1"/>
        <v>1622601</v>
      </c>
      <c r="B33" s="18" t="s">
        <v>755</v>
      </c>
      <c r="C33" s="19">
        <v>26</v>
      </c>
      <c r="D33" s="18" t="s">
        <v>412</v>
      </c>
      <c r="E33" s="14">
        <v>32</v>
      </c>
      <c r="F33" s="363"/>
      <c r="G33" s="241" t="s">
        <v>486</v>
      </c>
      <c r="H33" s="241"/>
      <c r="I33" s="241"/>
      <c r="J33" s="241"/>
      <c r="K33" s="32">
        <f>VLOOKUP($A33&amp;K$90,決統データ!$A$3:$DE$187,$E33+19,FALSE)</f>
        <v>0</v>
      </c>
      <c r="L33" s="32">
        <f>VLOOKUP($A33&amp;L$90,決統データ!$A$3:$DE$187,$E33+19,FALSE)</f>
        <v>0</v>
      </c>
      <c r="M33" s="32">
        <f>VLOOKUP($A33&amp;M$90,決統データ!$A$3:$DE$187,$E33+19,FALSE)</f>
        <v>0</v>
      </c>
      <c r="N33" s="32">
        <f>VLOOKUP($A33&amp;N$90,決統データ!$A$3:$DE$187,$E33+19,FALSE)</f>
        <v>0</v>
      </c>
      <c r="O33" s="171">
        <f t="shared" si="0"/>
        <v>0</v>
      </c>
    </row>
    <row r="34" spans="1:15" x14ac:dyDescent="0.2">
      <c r="A34" s="17" t="str">
        <f t="shared" si="1"/>
        <v>1622601</v>
      </c>
      <c r="B34" s="18" t="s">
        <v>755</v>
      </c>
      <c r="C34" s="19">
        <v>26</v>
      </c>
      <c r="D34" s="18" t="s">
        <v>412</v>
      </c>
      <c r="E34" s="14">
        <v>33</v>
      </c>
      <c r="F34" s="363"/>
      <c r="G34" s="241" t="s">
        <v>485</v>
      </c>
      <c r="H34" s="241"/>
      <c r="I34" s="241"/>
      <c r="J34" s="241"/>
      <c r="K34" s="32">
        <f>VLOOKUP($A34&amp;K$90,決統データ!$A$3:$DE$187,$E34+19,FALSE)</f>
        <v>110339</v>
      </c>
      <c r="L34" s="32">
        <f>VLOOKUP($A34&amp;L$90,決統データ!$A$3:$DE$187,$E34+19,FALSE)</f>
        <v>0</v>
      </c>
      <c r="M34" s="32">
        <f>VLOOKUP($A34&amp;M$90,決統データ!$A$3:$DE$187,$E34+19,FALSE)</f>
        <v>0</v>
      </c>
      <c r="N34" s="32">
        <f>VLOOKUP($A34&amp;N$90,決統データ!$A$3:$DE$187,$E34+19,FALSE)</f>
        <v>0</v>
      </c>
      <c r="O34" s="171">
        <f t="shared" si="0"/>
        <v>110339</v>
      </c>
    </row>
    <row r="35" spans="1:15" x14ac:dyDescent="0.2">
      <c r="A35" s="17" t="str">
        <f t="shared" si="1"/>
        <v>1622601</v>
      </c>
      <c r="B35" s="18" t="s">
        <v>755</v>
      </c>
      <c r="C35" s="19">
        <v>26</v>
      </c>
      <c r="D35" s="18" t="s">
        <v>412</v>
      </c>
      <c r="E35" s="14">
        <v>34</v>
      </c>
      <c r="F35" s="363"/>
      <c r="G35" s="405" t="s">
        <v>484</v>
      </c>
      <c r="H35" s="405"/>
      <c r="I35" s="241"/>
      <c r="J35" s="241"/>
      <c r="K35" s="32">
        <f>VLOOKUP($A35&amp;K$90,決統データ!$A$3:$DE$187,$E35+19,FALSE)</f>
        <v>48175</v>
      </c>
      <c r="L35" s="32">
        <f>VLOOKUP($A35&amp;L$90,決統データ!$A$3:$DE$187,$E35+19,FALSE)</f>
        <v>0</v>
      </c>
      <c r="M35" s="32">
        <f>VLOOKUP($A35&amp;M$90,決統データ!$A$3:$DE$187,$E35+19,FALSE)</f>
        <v>0</v>
      </c>
      <c r="N35" s="32">
        <f>VLOOKUP($A35&amp;N$90,決統データ!$A$3:$DE$187,$E35+19,FALSE)</f>
        <v>0</v>
      </c>
      <c r="O35" s="171">
        <f t="shared" si="0"/>
        <v>48175</v>
      </c>
    </row>
    <row r="36" spans="1:15" x14ac:dyDescent="0.2">
      <c r="A36" s="17" t="str">
        <f t="shared" si="1"/>
        <v>1622601</v>
      </c>
      <c r="B36" s="18" t="s">
        <v>755</v>
      </c>
      <c r="C36" s="19">
        <v>26</v>
      </c>
      <c r="D36" s="18" t="s">
        <v>412</v>
      </c>
      <c r="E36" s="14">
        <v>35</v>
      </c>
      <c r="F36" s="363"/>
      <c r="G36" s="469" t="s">
        <v>664</v>
      </c>
      <c r="H36" s="470"/>
      <c r="I36" s="267" t="s">
        <v>483</v>
      </c>
      <c r="J36" s="261"/>
      <c r="K36" s="32">
        <f>VLOOKUP($A36&amp;K$90,決統データ!$A$3:$DE$187,$E36+19,FALSE)</f>
        <v>0</v>
      </c>
      <c r="L36" s="32">
        <f>VLOOKUP($A36&amp;L$90,決統データ!$A$3:$DE$187,$E36+19,FALSE)</f>
        <v>0</v>
      </c>
      <c r="M36" s="32">
        <f>VLOOKUP($A36&amp;M$90,決統データ!$A$3:$DE$187,$E36+19,FALSE)</f>
        <v>0</v>
      </c>
      <c r="N36" s="32">
        <f>VLOOKUP($A36&amp;N$90,決統データ!$A$3:$DE$187,$E36+19,FALSE)</f>
        <v>0</v>
      </c>
      <c r="O36" s="171">
        <f t="shared" ref="O36:O67" si="2">SUM(K36:N36)</f>
        <v>0</v>
      </c>
    </row>
    <row r="37" spans="1:15" x14ac:dyDescent="0.2">
      <c r="A37" s="17" t="str">
        <f t="shared" si="1"/>
        <v>1622601</v>
      </c>
      <c r="B37" s="18" t="s">
        <v>755</v>
      </c>
      <c r="C37" s="19">
        <v>26</v>
      </c>
      <c r="D37" s="18" t="s">
        <v>412</v>
      </c>
      <c r="E37" s="14">
        <v>36</v>
      </c>
      <c r="F37" s="363"/>
      <c r="G37" s="471"/>
      <c r="H37" s="472"/>
      <c r="I37" s="267" t="s">
        <v>482</v>
      </c>
      <c r="J37" s="261"/>
      <c r="K37" s="32">
        <f>VLOOKUP($A37&amp;K$90,決統データ!$A$3:$DE$187,$E37+19,FALSE)</f>
        <v>0</v>
      </c>
      <c r="L37" s="32">
        <f>VLOOKUP($A37&amp;L$90,決統データ!$A$3:$DE$187,$E37+19,FALSE)</f>
        <v>0</v>
      </c>
      <c r="M37" s="32">
        <f>VLOOKUP($A37&amp;M$90,決統データ!$A$3:$DE$187,$E37+19,FALSE)</f>
        <v>0</v>
      </c>
      <c r="N37" s="32">
        <f>VLOOKUP($A37&amp;N$90,決統データ!$A$3:$DE$187,$E37+19,FALSE)</f>
        <v>0</v>
      </c>
      <c r="O37" s="171">
        <f t="shared" si="2"/>
        <v>0</v>
      </c>
    </row>
    <row r="38" spans="1:15" x14ac:dyDescent="0.2">
      <c r="A38" s="17" t="str">
        <f t="shared" si="1"/>
        <v>1622601</v>
      </c>
      <c r="B38" s="18" t="s">
        <v>755</v>
      </c>
      <c r="C38" s="19">
        <v>26</v>
      </c>
      <c r="D38" s="18" t="s">
        <v>412</v>
      </c>
      <c r="E38" s="14">
        <v>37</v>
      </c>
      <c r="F38" s="363"/>
      <c r="G38" s="410" t="s">
        <v>168</v>
      </c>
      <c r="H38" s="404" t="s">
        <v>481</v>
      </c>
      <c r="I38" s="241"/>
      <c r="J38" s="241"/>
      <c r="K38" s="32">
        <f>VLOOKUP($A38&amp;K$90,決統データ!$A$3:$DE$187,$E38+19,FALSE)</f>
        <v>0</v>
      </c>
      <c r="L38" s="32">
        <f>VLOOKUP($A38&amp;L$90,決統データ!$A$3:$DE$187,$E38+19,FALSE)</f>
        <v>0</v>
      </c>
      <c r="M38" s="32">
        <f>VLOOKUP($A38&amp;M$90,決統データ!$A$3:$DE$187,$E38+19,FALSE)</f>
        <v>0</v>
      </c>
      <c r="N38" s="32">
        <f>VLOOKUP($A38&amp;N$90,決統データ!$A$3:$DE$187,$E38+19,FALSE)</f>
        <v>0</v>
      </c>
      <c r="O38" s="171">
        <f t="shared" si="2"/>
        <v>0</v>
      </c>
    </row>
    <row r="39" spans="1:15" x14ac:dyDescent="0.2">
      <c r="A39" s="17" t="str">
        <f t="shared" si="1"/>
        <v>1622601</v>
      </c>
      <c r="B39" s="18" t="s">
        <v>755</v>
      </c>
      <c r="C39" s="19">
        <v>26</v>
      </c>
      <c r="D39" s="18" t="s">
        <v>412</v>
      </c>
      <c r="E39" s="14">
        <v>38</v>
      </c>
      <c r="F39" s="363"/>
      <c r="G39" s="403"/>
      <c r="H39" s="241" t="s">
        <v>479</v>
      </c>
      <c r="I39" s="241"/>
      <c r="J39" s="241"/>
      <c r="K39" s="32">
        <f>VLOOKUP($A39&amp;K$90,決統データ!$A$3:$DE$187,$E39+19,FALSE)</f>
        <v>0</v>
      </c>
      <c r="L39" s="32">
        <f>VLOOKUP($A39&amp;L$90,決統データ!$A$3:$DE$187,$E39+19,FALSE)</f>
        <v>0</v>
      </c>
      <c r="M39" s="32">
        <f>VLOOKUP($A39&amp;M$90,決統データ!$A$3:$DE$187,$E39+19,FALSE)</f>
        <v>0</v>
      </c>
      <c r="N39" s="32">
        <f>VLOOKUP($A39&amp;N$90,決統データ!$A$3:$DE$187,$E39+19,FALSE)</f>
        <v>0</v>
      </c>
      <c r="O39" s="171">
        <f t="shared" si="2"/>
        <v>0</v>
      </c>
    </row>
    <row r="40" spans="1:15" x14ac:dyDescent="0.2">
      <c r="A40" s="17" t="str">
        <f t="shared" si="1"/>
        <v>1622601</v>
      </c>
      <c r="B40" s="18" t="s">
        <v>755</v>
      </c>
      <c r="C40" s="19">
        <v>26</v>
      </c>
      <c r="D40" s="18" t="s">
        <v>412</v>
      </c>
      <c r="E40" s="14">
        <v>39</v>
      </c>
      <c r="F40" s="363"/>
      <c r="G40" s="403"/>
      <c r="H40" s="241" t="s">
        <v>480</v>
      </c>
      <c r="I40" s="241"/>
      <c r="J40" s="241"/>
      <c r="K40" s="32">
        <f>VLOOKUP($A40&amp;K$90,決統データ!$A$3:$DE$187,$E40+19,FALSE)</f>
        <v>48175</v>
      </c>
      <c r="L40" s="32">
        <f>VLOOKUP($A40&amp;L$90,決統データ!$A$3:$DE$187,$E40+19,FALSE)</f>
        <v>0</v>
      </c>
      <c r="M40" s="32">
        <f>VLOOKUP($A40&amp;M$90,決統データ!$A$3:$DE$187,$E40+19,FALSE)</f>
        <v>0</v>
      </c>
      <c r="N40" s="32">
        <f>VLOOKUP($A40&amp;N$90,決統データ!$A$3:$DE$187,$E40+19,FALSE)</f>
        <v>0</v>
      </c>
      <c r="O40" s="171">
        <f t="shared" si="2"/>
        <v>48175</v>
      </c>
    </row>
    <row r="41" spans="1:15" x14ac:dyDescent="0.2">
      <c r="A41" s="17" t="str">
        <f t="shared" si="1"/>
        <v>1622601</v>
      </c>
      <c r="B41" s="18" t="s">
        <v>755</v>
      </c>
      <c r="C41" s="19">
        <v>26</v>
      </c>
      <c r="D41" s="18" t="s">
        <v>412</v>
      </c>
      <c r="E41" s="14">
        <v>40</v>
      </c>
      <c r="F41" s="363"/>
      <c r="G41" s="403"/>
      <c r="H41" s="241" t="s">
        <v>479</v>
      </c>
      <c r="I41" s="241"/>
      <c r="J41" s="241"/>
      <c r="K41" s="32">
        <f>VLOOKUP($A41&amp;K$90,決統データ!$A$3:$DE$187,$E41+19,FALSE)</f>
        <v>48100</v>
      </c>
      <c r="L41" s="32">
        <f>VLOOKUP($A41&amp;L$90,決統データ!$A$3:$DE$187,$E41+19,FALSE)</f>
        <v>0</v>
      </c>
      <c r="M41" s="32">
        <f>VLOOKUP($A41&amp;M$90,決統データ!$A$3:$DE$187,$E41+19,FALSE)</f>
        <v>0</v>
      </c>
      <c r="N41" s="32">
        <f>VLOOKUP($A41&amp;N$90,決統データ!$A$3:$DE$187,$E41+19,FALSE)</f>
        <v>0</v>
      </c>
      <c r="O41" s="171">
        <f t="shared" si="2"/>
        <v>48100</v>
      </c>
    </row>
    <row r="42" spans="1:15" x14ac:dyDescent="0.2">
      <c r="A42" s="17" t="str">
        <f t="shared" si="1"/>
        <v>1622601</v>
      </c>
      <c r="B42" s="18" t="s">
        <v>755</v>
      </c>
      <c r="C42" s="19">
        <v>26</v>
      </c>
      <c r="D42" s="18" t="s">
        <v>412</v>
      </c>
      <c r="E42" s="14">
        <v>41</v>
      </c>
      <c r="F42" s="363"/>
      <c r="G42" s="403" t="s">
        <v>478</v>
      </c>
      <c r="H42" s="376" t="s">
        <v>457</v>
      </c>
      <c r="I42" s="378" t="s">
        <v>286</v>
      </c>
      <c r="J42" s="49" t="s">
        <v>46</v>
      </c>
      <c r="K42" s="32">
        <f>VLOOKUP($A42&amp;K$90,決統データ!$A$3:$DE$187,$E42+19,FALSE)</f>
        <v>0</v>
      </c>
      <c r="L42" s="32">
        <f>VLOOKUP($A42&amp;L$90,決統データ!$A$3:$DE$187,$E42+19,FALSE)</f>
        <v>0</v>
      </c>
      <c r="M42" s="32">
        <f>VLOOKUP($A42&amp;M$90,決統データ!$A$3:$DE$187,$E42+19,FALSE)</f>
        <v>0</v>
      </c>
      <c r="N42" s="32">
        <f>VLOOKUP($A42&amp;N$90,決統データ!$A$3:$DE$187,$E42+19,FALSE)</f>
        <v>0</v>
      </c>
      <c r="O42" s="171">
        <f t="shared" si="2"/>
        <v>0</v>
      </c>
    </row>
    <row r="43" spans="1:15" x14ac:dyDescent="0.2">
      <c r="A43" s="17" t="str">
        <f t="shared" si="1"/>
        <v>1622601</v>
      </c>
      <c r="B43" s="18" t="s">
        <v>755</v>
      </c>
      <c r="C43" s="19">
        <v>26</v>
      </c>
      <c r="D43" s="18" t="s">
        <v>412</v>
      </c>
      <c r="E43" s="14">
        <v>42</v>
      </c>
      <c r="F43" s="363"/>
      <c r="G43" s="403"/>
      <c r="H43" s="377"/>
      <c r="I43" s="379"/>
      <c r="J43" s="49" t="s">
        <v>43</v>
      </c>
      <c r="K43" s="32">
        <f>VLOOKUP($A43&amp;K$90,決統データ!$A$3:$DE$187,$E43+19,FALSE)</f>
        <v>48100</v>
      </c>
      <c r="L43" s="32">
        <f>VLOOKUP($A43&amp;L$90,決統データ!$A$3:$DE$187,$E43+19,FALSE)</f>
        <v>0</v>
      </c>
      <c r="M43" s="32">
        <f>VLOOKUP($A43&amp;M$90,決統データ!$A$3:$DE$187,$E43+19,FALSE)</f>
        <v>0</v>
      </c>
      <c r="N43" s="32">
        <f>VLOOKUP($A43&amp;N$90,決統データ!$A$3:$DE$187,$E43+19,FALSE)</f>
        <v>0</v>
      </c>
      <c r="O43" s="171">
        <f t="shared" si="2"/>
        <v>48100</v>
      </c>
    </row>
    <row r="44" spans="1:15" x14ac:dyDescent="0.2">
      <c r="A44" s="17" t="str">
        <f t="shared" si="1"/>
        <v>1622601</v>
      </c>
      <c r="B44" s="18" t="s">
        <v>755</v>
      </c>
      <c r="C44" s="19">
        <v>26</v>
      </c>
      <c r="D44" s="18" t="s">
        <v>412</v>
      </c>
      <c r="E44" s="14">
        <v>43</v>
      </c>
      <c r="F44" s="363"/>
      <c r="G44" s="403"/>
      <c r="H44" s="404"/>
      <c r="I44" s="380"/>
      <c r="J44" s="49" t="s">
        <v>369</v>
      </c>
      <c r="K44" s="32">
        <f>VLOOKUP($A44&amp;K$90,決統データ!$A$3:$DE$187,$E44+19,FALSE)</f>
        <v>0</v>
      </c>
      <c r="L44" s="32">
        <f>VLOOKUP($A44&amp;L$90,決統データ!$A$3:$DE$187,$E44+19,FALSE)</f>
        <v>0</v>
      </c>
      <c r="M44" s="32">
        <f>VLOOKUP($A44&amp;M$90,決統データ!$A$3:$DE$187,$E44+19,FALSE)</f>
        <v>0</v>
      </c>
      <c r="N44" s="32">
        <f>VLOOKUP($A44&amp;N$90,決統データ!$A$3:$DE$187,$E44+19,FALSE)</f>
        <v>0</v>
      </c>
      <c r="O44" s="171">
        <f t="shared" si="2"/>
        <v>0</v>
      </c>
    </row>
    <row r="45" spans="1:15" x14ac:dyDescent="0.2">
      <c r="A45" s="17" t="str">
        <f t="shared" si="1"/>
        <v>1622601</v>
      </c>
      <c r="B45" s="18" t="s">
        <v>755</v>
      </c>
      <c r="C45" s="19">
        <v>26</v>
      </c>
      <c r="D45" s="18" t="s">
        <v>412</v>
      </c>
      <c r="E45" s="14">
        <v>44</v>
      </c>
      <c r="F45" s="363"/>
      <c r="G45" s="403"/>
      <c r="H45" s="241" t="s">
        <v>477</v>
      </c>
      <c r="I45" s="241"/>
      <c r="J45" s="241"/>
      <c r="K45" s="32">
        <f>VLOOKUP($A45&amp;K$90,決統データ!$A$3:$DE$187,$E45+19,FALSE)</f>
        <v>0</v>
      </c>
      <c r="L45" s="32">
        <f>VLOOKUP($A45&amp;L$90,決統データ!$A$3:$DE$187,$E45+19,FALSE)</f>
        <v>0</v>
      </c>
      <c r="M45" s="32">
        <f>VLOOKUP($A45&amp;M$90,決統データ!$A$3:$DE$187,$E45+19,FALSE)</f>
        <v>0</v>
      </c>
      <c r="N45" s="32">
        <f>VLOOKUP($A45&amp;N$90,決統データ!$A$3:$DE$187,$E45+19,FALSE)</f>
        <v>0</v>
      </c>
      <c r="O45" s="171">
        <f t="shared" si="2"/>
        <v>0</v>
      </c>
    </row>
    <row r="46" spans="1:15" x14ac:dyDescent="0.2">
      <c r="A46" s="17" t="str">
        <f t="shared" si="1"/>
        <v>1622601</v>
      </c>
      <c r="B46" s="18" t="s">
        <v>755</v>
      </c>
      <c r="C46" s="19">
        <v>26</v>
      </c>
      <c r="D46" s="18" t="s">
        <v>412</v>
      </c>
      <c r="E46" s="14">
        <v>45</v>
      </c>
      <c r="F46" s="363"/>
      <c r="G46" s="403"/>
      <c r="H46" s="241" t="s">
        <v>540</v>
      </c>
      <c r="I46" s="241"/>
      <c r="J46" s="241"/>
      <c r="K46" s="32">
        <f>VLOOKUP($A46&amp;K$90,決統データ!$A$3:$DE$187,$E46+19,FALSE)</f>
        <v>0</v>
      </c>
      <c r="L46" s="32">
        <f>VLOOKUP($A46&amp;L$90,決統データ!$A$3:$DE$187,$E46+19,FALSE)</f>
        <v>0</v>
      </c>
      <c r="M46" s="32">
        <f>VLOOKUP($A46&amp;M$90,決統データ!$A$3:$DE$187,$E46+19,FALSE)</f>
        <v>0</v>
      </c>
      <c r="N46" s="32">
        <f>VLOOKUP($A46&amp;N$90,決統データ!$A$3:$DE$187,$E46+19,FALSE)</f>
        <v>0</v>
      </c>
      <c r="O46" s="171">
        <f t="shared" si="2"/>
        <v>0</v>
      </c>
    </row>
    <row r="47" spans="1:15" x14ac:dyDescent="0.2">
      <c r="A47" s="17" t="str">
        <f t="shared" si="1"/>
        <v>1622601</v>
      </c>
      <c r="B47" s="18" t="s">
        <v>755</v>
      </c>
      <c r="C47" s="19">
        <v>26</v>
      </c>
      <c r="D47" s="18" t="s">
        <v>412</v>
      </c>
      <c r="E47" s="14">
        <v>46</v>
      </c>
      <c r="F47" s="363"/>
      <c r="G47" s="403"/>
      <c r="H47" s="241" t="s">
        <v>475</v>
      </c>
      <c r="I47" s="241"/>
      <c r="J47" s="241"/>
      <c r="K47" s="32">
        <f>VLOOKUP($A47&amp;K$90,決統データ!$A$3:$DE$187,$E47+19,FALSE)</f>
        <v>0</v>
      </c>
      <c r="L47" s="32">
        <f>VLOOKUP($A47&amp;L$90,決統データ!$A$3:$DE$187,$E47+19,FALSE)</f>
        <v>0</v>
      </c>
      <c r="M47" s="32">
        <f>VLOOKUP($A47&amp;M$90,決統データ!$A$3:$DE$187,$E47+19,FALSE)</f>
        <v>0</v>
      </c>
      <c r="N47" s="32">
        <f>VLOOKUP($A47&amp;N$90,決統データ!$A$3:$DE$187,$E47+19,FALSE)</f>
        <v>0</v>
      </c>
      <c r="O47" s="171">
        <f t="shared" si="2"/>
        <v>0</v>
      </c>
    </row>
    <row r="48" spans="1:15" x14ac:dyDescent="0.2">
      <c r="A48" s="17" t="str">
        <f t="shared" si="1"/>
        <v>1622601</v>
      </c>
      <c r="B48" s="18" t="s">
        <v>755</v>
      </c>
      <c r="C48" s="19">
        <v>26</v>
      </c>
      <c r="D48" s="18" t="s">
        <v>412</v>
      </c>
      <c r="E48" s="14">
        <v>47</v>
      </c>
      <c r="F48" s="363"/>
      <c r="G48" s="403"/>
      <c r="H48" s="241" t="s">
        <v>474</v>
      </c>
      <c r="I48" s="241"/>
      <c r="J48" s="241"/>
      <c r="K48" s="32">
        <f>VLOOKUP($A48&amp;K$90,決統データ!$A$3:$DE$187,$E48+19,FALSE)</f>
        <v>0</v>
      </c>
      <c r="L48" s="32">
        <f>VLOOKUP($A48&amp;L$90,決統データ!$A$3:$DE$187,$E48+19,FALSE)</f>
        <v>0</v>
      </c>
      <c r="M48" s="32">
        <f>VLOOKUP($A48&amp;M$90,決統データ!$A$3:$DE$187,$E48+19,FALSE)</f>
        <v>0</v>
      </c>
      <c r="N48" s="32">
        <f>VLOOKUP($A48&amp;N$90,決統データ!$A$3:$DE$187,$E48+19,FALSE)</f>
        <v>0</v>
      </c>
      <c r="O48" s="171">
        <f t="shared" si="2"/>
        <v>0</v>
      </c>
    </row>
    <row r="49" spans="1:15" x14ac:dyDescent="0.2">
      <c r="A49" s="17" t="str">
        <f t="shared" si="1"/>
        <v>1622601</v>
      </c>
      <c r="B49" s="18" t="s">
        <v>755</v>
      </c>
      <c r="C49" s="19">
        <v>26</v>
      </c>
      <c r="D49" s="18" t="s">
        <v>412</v>
      </c>
      <c r="E49" s="14">
        <v>48</v>
      </c>
      <c r="F49" s="363"/>
      <c r="G49" s="403"/>
      <c r="H49" s="241" t="s">
        <v>369</v>
      </c>
      <c r="I49" s="241"/>
      <c r="J49" s="241"/>
      <c r="K49" s="32">
        <f>VLOOKUP($A49&amp;K$90,決統データ!$A$3:$DE$187,$E49+19,FALSE)</f>
        <v>75</v>
      </c>
      <c r="L49" s="32">
        <f>VLOOKUP($A49&amp;L$90,決統データ!$A$3:$DE$187,$E49+19,FALSE)</f>
        <v>0</v>
      </c>
      <c r="M49" s="32">
        <f>VLOOKUP($A49&amp;M$90,決統データ!$A$3:$DE$187,$E49+19,FALSE)</f>
        <v>0</v>
      </c>
      <c r="N49" s="32">
        <f>VLOOKUP($A49&amp;N$90,決統データ!$A$3:$DE$187,$E49+19,FALSE)</f>
        <v>0</v>
      </c>
      <c r="O49" s="171">
        <f t="shared" si="2"/>
        <v>75</v>
      </c>
    </row>
    <row r="50" spans="1:15" x14ac:dyDescent="0.2">
      <c r="A50" s="17" t="str">
        <f t="shared" si="1"/>
        <v>1622601</v>
      </c>
      <c r="B50" s="18" t="s">
        <v>755</v>
      </c>
      <c r="C50" s="19">
        <v>26</v>
      </c>
      <c r="D50" s="18" t="s">
        <v>412</v>
      </c>
      <c r="E50" s="14">
        <v>49</v>
      </c>
      <c r="F50" s="363"/>
      <c r="G50" s="241" t="s">
        <v>473</v>
      </c>
      <c r="H50" s="241"/>
      <c r="I50" s="241"/>
      <c r="J50" s="241"/>
      <c r="K50" s="32">
        <f>VLOOKUP($A50&amp;K$90,決統データ!$A$3:$DE$187,$E50+19,FALSE)</f>
        <v>62164</v>
      </c>
      <c r="L50" s="32">
        <f>VLOOKUP($A50&amp;L$90,決統データ!$A$3:$DE$187,$E50+19,FALSE)</f>
        <v>0</v>
      </c>
      <c r="M50" s="32">
        <f>VLOOKUP($A50&amp;M$90,決統データ!$A$3:$DE$187,$E50+19,FALSE)</f>
        <v>0</v>
      </c>
      <c r="N50" s="32">
        <f>VLOOKUP($A50&amp;N$90,決統データ!$A$3:$DE$187,$E50+19,FALSE)</f>
        <v>0</v>
      </c>
      <c r="O50" s="171">
        <f t="shared" si="2"/>
        <v>62164</v>
      </c>
    </row>
    <row r="51" spans="1:15" x14ac:dyDescent="0.2">
      <c r="A51" s="17" t="str">
        <f t="shared" si="1"/>
        <v>1622601</v>
      </c>
      <c r="B51" s="18" t="s">
        <v>755</v>
      </c>
      <c r="C51" s="19">
        <v>26</v>
      </c>
      <c r="D51" s="18" t="s">
        <v>412</v>
      </c>
      <c r="E51" s="14">
        <v>50</v>
      </c>
      <c r="F51" s="363"/>
      <c r="G51" s="370" t="s">
        <v>664</v>
      </c>
      <c r="H51" s="241" t="s">
        <v>471</v>
      </c>
      <c r="I51" s="241"/>
      <c r="J51" s="241"/>
      <c r="K51" s="32">
        <f>VLOOKUP($A51&amp;K$90,決統データ!$A$3:$DE$187,$E51+19,FALSE)</f>
        <v>0</v>
      </c>
      <c r="L51" s="32">
        <f>VLOOKUP($A51&amp;L$90,決統データ!$A$3:$DE$187,$E51+19,FALSE)</f>
        <v>0</v>
      </c>
      <c r="M51" s="32">
        <f>VLOOKUP($A51&amp;M$90,決統データ!$A$3:$DE$187,$E51+19,FALSE)</f>
        <v>0</v>
      </c>
      <c r="N51" s="32">
        <f>VLOOKUP($A51&amp;N$90,決統データ!$A$3:$DE$187,$E51+19,FALSE)</f>
        <v>0</v>
      </c>
      <c r="O51" s="171">
        <f t="shared" si="2"/>
        <v>0</v>
      </c>
    </row>
    <row r="52" spans="1:15" x14ac:dyDescent="0.2">
      <c r="A52" s="17" t="str">
        <f t="shared" si="1"/>
        <v>1622601</v>
      </c>
      <c r="B52" s="18" t="s">
        <v>755</v>
      </c>
      <c r="C52" s="19">
        <v>26</v>
      </c>
      <c r="D52" s="18" t="s">
        <v>412</v>
      </c>
      <c r="E52" s="14">
        <v>51</v>
      </c>
      <c r="F52" s="363"/>
      <c r="G52" s="371"/>
      <c r="H52" s="241" t="s">
        <v>47</v>
      </c>
      <c r="I52" s="241"/>
      <c r="J52" s="241"/>
      <c r="K52" s="32">
        <f>VLOOKUP($A52&amp;K$90,決統データ!$A$3:$DE$187,$E52+19,FALSE)</f>
        <v>0</v>
      </c>
      <c r="L52" s="32">
        <f>VLOOKUP($A52&amp;L$90,決統データ!$A$3:$DE$187,$E52+19,FALSE)</f>
        <v>0</v>
      </c>
      <c r="M52" s="32">
        <f>VLOOKUP($A52&amp;M$90,決統データ!$A$3:$DE$187,$E52+19,FALSE)</f>
        <v>0</v>
      </c>
      <c r="N52" s="32">
        <f>VLOOKUP($A52&amp;N$90,決統データ!$A$3:$DE$187,$E52+19,FALSE)</f>
        <v>0</v>
      </c>
      <c r="O52" s="171">
        <f t="shared" si="2"/>
        <v>0</v>
      </c>
    </row>
    <row r="53" spans="1:15" x14ac:dyDescent="0.2">
      <c r="A53" s="17" t="str">
        <f t="shared" si="1"/>
        <v>1622601</v>
      </c>
      <c r="B53" s="18" t="s">
        <v>755</v>
      </c>
      <c r="C53" s="19">
        <v>26</v>
      </c>
      <c r="D53" s="18" t="s">
        <v>412</v>
      </c>
      <c r="E53" s="14">
        <v>52</v>
      </c>
      <c r="F53" s="363"/>
      <c r="G53" s="372"/>
      <c r="H53" s="241" t="s">
        <v>470</v>
      </c>
      <c r="I53" s="241"/>
      <c r="J53" s="241"/>
      <c r="K53" s="32">
        <f>VLOOKUP($A53&amp;K$90,決統データ!$A$3:$DE$187,$E53+19,FALSE)</f>
        <v>0</v>
      </c>
      <c r="L53" s="32">
        <f>VLOOKUP($A53&amp;L$90,決統データ!$A$3:$DE$187,$E53+19,FALSE)</f>
        <v>0</v>
      </c>
      <c r="M53" s="32">
        <f>VLOOKUP($A53&amp;M$90,決統データ!$A$3:$DE$187,$E53+19,FALSE)</f>
        <v>0</v>
      </c>
      <c r="N53" s="32">
        <f>VLOOKUP($A53&amp;N$90,決統データ!$A$3:$DE$187,$E53+19,FALSE)</f>
        <v>0</v>
      </c>
      <c r="O53" s="171">
        <f t="shared" si="2"/>
        <v>0</v>
      </c>
    </row>
    <row r="54" spans="1:15" x14ac:dyDescent="0.2">
      <c r="A54" s="17" t="str">
        <f t="shared" si="1"/>
        <v>1622601</v>
      </c>
      <c r="B54" s="18" t="s">
        <v>755</v>
      </c>
      <c r="C54" s="19">
        <v>26</v>
      </c>
      <c r="D54" s="18" t="s">
        <v>412</v>
      </c>
      <c r="E54" s="14">
        <v>53</v>
      </c>
      <c r="F54" s="363"/>
      <c r="G54" s="241" t="s">
        <v>469</v>
      </c>
      <c r="H54" s="241"/>
      <c r="I54" s="241"/>
      <c r="J54" s="241"/>
      <c r="K54" s="32">
        <f>VLOOKUP($A54&amp;K$90,決統データ!$A$3:$DE$187,$E54+19,FALSE)</f>
        <v>0</v>
      </c>
      <c r="L54" s="32">
        <f>VLOOKUP($A54&amp;L$90,決統データ!$A$3:$DE$187,$E54+19,FALSE)</f>
        <v>0</v>
      </c>
      <c r="M54" s="32">
        <f>VLOOKUP($A54&amp;M$90,決統データ!$A$3:$DE$187,$E54+19,FALSE)</f>
        <v>0</v>
      </c>
      <c r="N54" s="32">
        <f>VLOOKUP($A54&amp;N$90,決統データ!$A$3:$DE$187,$E54+19,FALSE)</f>
        <v>0</v>
      </c>
      <c r="O54" s="171">
        <f t="shared" si="2"/>
        <v>0</v>
      </c>
    </row>
    <row r="55" spans="1:15" x14ac:dyDescent="0.2">
      <c r="A55" s="17" t="str">
        <f t="shared" si="1"/>
        <v>1622601</v>
      </c>
      <c r="B55" s="18" t="s">
        <v>755</v>
      </c>
      <c r="C55" s="19">
        <v>26</v>
      </c>
      <c r="D55" s="18" t="s">
        <v>412</v>
      </c>
      <c r="E55" s="14">
        <v>54</v>
      </c>
      <c r="F55" s="363"/>
      <c r="G55" s="241" t="s">
        <v>468</v>
      </c>
      <c r="H55" s="241"/>
      <c r="I55" s="241"/>
      <c r="J55" s="241"/>
      <c r="K55" s="32">
        <f>VLOOKUP($A55&amp;K$90,決統データ!$A$3:$DE$187,$E55+19,FALSE)</f>
        <v>0</v>
      </c>
      <c r="L55" s="32">
        <f>VLOOKUP($A55&amp;L$90,決統データ!$A$3:$DE$187,$E55+19,FALSE)</f>
        <v>0</v>
      </c>
      <c r="M55" s="32">
        <f>VLOOKUP($A55&amp;M$90,決統データ!$A$3:$DE$187,$E55+19,FALSE)</f>
        <v>0</v>
      </c>
      <c r="N55" s="32">
        <f>VLOOKUP($A55&amp;N$90,決統データ!$A$3:$DE$187,$E55+19,FALSE)</f>
        <v>0</v>
      </c>
      <c r="O55" s="171">
        <f t="shared" si="2"/>
        <v>0</v>
      </c>
    </row>
    <row r="56" spans="1:15" x14ac:dyDescent="0.2">
      <c r="A56" s="17" t="str">
        <f t="shared" si="1"/>
        <v>1622601</v>
      </c>
      <c r="B56" s="18" t="s">
        <v>755</v>
      </c>
      <c r="C56" s="19">
        <v>26</v>
      </c>
      <c r="D56" s="18" t="s">
        <v>412</v>
      </c>
      <c r="E56" s="14">
        <v>55</v>
      </c>
      <c r="F56" s="363"/>
      <c r="G56" s="241" t="s">
        <v>467</v>
      </c>
      <c r="H56" s="241"/>
      <c r="I56" s="241"/>
      <c r="J56" s="241"/>
      <c r="K56" s="32">
        <f>VLOOKUP($A56&amp;K$90,決統データ!$A$3:$DE$187,$E56+19,FALSE)</f>
        <v>0</v>
      </c>
      <c r="L56" s="32">
        <f>VLOOKUP($A56&amp;L$90,決統データ!$A$3:$DE$187,$E56+19,FALSE)</f>
        <v>0</v>
      </c>
      <c r="M56" s="32">
        <f>VLOOKUP($A56&amp;M$90,決統データ!$A$3:$DE$187,$E56+19,FALSE)</f>
        <v>0</v>
      </c>
      <c r="N56" s="32">
        <f>VLOOKUP($A56&amp;N$90,決統データ!$A$3:$DE$187,$E56+19,FALSE)</f>
        <v>0</v>
      </c>
      <c r="O56" s="171">
        <f t="shared" si="2"/>
        <v>0</v>
      </c>
    </row>
    <row r="57" spans="1:15" s="74" customFormat="1" x14ac:dyDescent="0.2">
      <c r="A57" s="17" t="str">
        <f t="shared" si="1"/>
        <v>1622601</v>
      </c>
      <c r="B57" s="18" t="s">
        <v>755</v>
      </c>
      <c r="C57" s="19">
        <v>26</v>
      </c>
      <c r="D57" s="18" t="s">
        <v>412</v>
      </c>
      <c r="E57" s="116">
        <v>56</v>
      </c>
      <c r="F57" s="364"/>
      <c r="G57" s="539" t="s">
        <v>466</v>
      </c>
      <c r="H57" s="539"/>
      <c r="I57" s="539"/>
      <c r="J57" s="539"/>
      <c r="K57" s="32">
        <f>VLOOKUP($A57&amp;K$90,決統データ!$A$3:$DE$187,$E57+19,FALSE)</f>
        <v>5761</v>
      </c>
      <c r="L57" s="32">
        <f>VLOOKUP($A57&amp;L$90,決統データ!$A$3:$DE$187,$E57+19,FALSE)</f>
        <v>0</v>
      </c>
      <c r="M57" s="32">
        <f>VLOOKUP($A57&amp;M$90,決統データ!$A$3:$DE$187,$E57+19,FALSE)</f>
        <v>0</v>
      </c>
      <c r="N57" s="32">
        <f>VLOOKUP($A57&amp;N$90,決統データ!$A$3:$DE$187,$E57+19,FALSE)</f>
        <v>0</v>
      </c>
      <c r="O57" s="171">
        <f t="shared" si="2"/>
        <v>5761</v>
      </c>
    </row>
    <row r="58" spans="1:15" x14ac:dyDescent="0.2">
      <c r="A58" s="17" t="str">
        <f t="shared" si="1"/>
        <v>1622601</v>
      </c>
      <c r="B58" s="18" t="s">
        <v>755</v>
      </c>
      <c r="C58" s="19">
        <v>26</v>
      </c>
      <c r="D58" s="18" t="s">
        <v>412</v>
      </c>
      <c r="E58" s="14">
        <v>57</v>
      </c>
      <c r="F58" s="241" t="s">
        <v>465</v>
      </c>
      <c r="G58" s="241"/>
      <c r="H58" s="241"/>
      <c r="I58" s="241"/>
      <c r="J58" s="241"/>
      <c r="K58" s="32">
        <f>VLOOKUP($A58&amp;K$90,決統データ!$A$3:$DE$187,$E58+19,FALSE)</f>
        <v>7776</v>
      </c>
      <c r="L58" s="32">
        <f>VLOOKUP($A58&amp;L$90,決統データ!$A$3:$DE$187,$E58+19,FALSE)</f>
        <v>-12242</v>
      </c>
      <c r="M58" s="32">
        <f>VLOOKUP($A58&amp;M$90,決統データ!$A$3:$DE$187,$E58+19,FALSE)</f>
        <v>1</v>
      </c>
      <c r="N58" s="32">
        <f>VLOOKUP($A58&amp;N$90,決統データ!$A$3:$DE$187,$E58+19,FALSE)</f>
        <v>4542</v>
      </c>
      <c r="O58" s="171">
        <f t="shared" si="2"/>
        <v>77</v>
      </c>
    </row>
    <row r="59" spans="1:15" x14ac:dyDescent="0.2">
      <c r="A59" s="17" t="str">
        <f t="shared" si="1"/>
        <v>1622601</v>
      </c>
      <c r="B59" s="18" t="s">
        <v>755</v>
      </c>
      <c r="C59" s="19">
        <v>26</v>
      </c>
      <c r="D59" s="18" t="s">
        <v>412</v>
      </c>
      <c r="E59" s="14">
        <v>58</v>
      </c>
      <c r="F59" s="241" t="s">
        <v>464</v>
      </c>
      <c r="G59" s="241"/>
      <c r="H59" s="241"/>
      <c r="I59" s="241"/>
      <c r="J59" s="241"/>
      <c r="K59" s="32">
        <f>VLOOKUP($A59&amp;K$90,決統データ!$A$3:$DE$187,$E59+19,FALSE)</f>
        <v>0</v>
      </c>
      <c r="L59" s="32">
        <f>VLOOKUP($A59&amp;L$90,決統データ!$A$3:$DE$187,$E59+19,FALSE)</f>
        <v>0</v>
      </c>
      <c r="M59" s="32">
        <f>VLOOKUP($A59&amp;M$90,決統データ!$A$3:$DE$187,$E59+19,FALSE)</f>
        <v>0</v>
      </c>
      <c r="N59" s="32">
        <f>VLOOKUP($A59&amp;N$90,決統データ!$A$3:$DE$187,$E59+19,FALSE)</f>
        <v>38</v>
      </c>
      <c r="O59" s="171">
        <f t="shared" si="2"/>
        <v>38</v>
      </c>
    </row>
    <row r="60" spans="1:15" x14ac:dyDescent="0.2">
      <c r="A60" s="17" t="str">
        <f t="shared" si="1"/>
        <v>1622601</v>
      </c>
      <c r="B60" s="18" t="s">
        <v>755</v>
      </c>
      <c r="C60" s="19">
        <v>26</v>
      </c>
      <c r="D60" s="18" t="s">
        <v>412</v>
      </c>
      <c r="E60" s="14">
        <v>59</v>
      </c>
      <c r="F60" s="348" t="s">
        <v>721</v>
      </c>
      <c r="G60" s="267"/>
      <c r="H60" s="267"/>
      <c r="I60" s="267"/>
      <c r="J60" s="261"/>
      <c r="K60" s="32">
        <f>VLOOKUP($A60&amp;K$90,決統データ!$A$3:$DE$187,$E60+19,FALSE)</f>
        <v>4581</v>
      </c>
      <c r="L60" s="32">
        <f>VLOOKUP($A60&amp;L$90,決統データ!$A$3:$DE$187,$E60+19,FALSE)</f>
        <v>21232</v>
      </c>
      <c r="M60" s="32">
        <f>VLOOKUP($A60&amp;M$90,決統データ!$A$3:$DE$187,$E60+19,FALSE)</f>
        <v>1080</v>
      </c>
      <c r="N60" s="32">
        <f>VLOOKUP($A60&amp;N$90,決統データ!$A$3:$DE$187,$E60+19,FALSE)</f>
        <v>1421</v>
      </c>
      <c r="O60" s="171">
        <f t="shared" si="2"/>
        <v>28314</v>
      </c>
    </row>
    <row r="61" spans="1:15" x14ac:dyDescent="0.2">
      <c r="A61" s="17" t="str">
        <f t="shared" si="1"/>
        <v>1622601</v>
      </c>
      <c r="B61" s="18" t="s">
        <v>755</v>
      </c>
      <c r="C61" s="19">
        <v>26</v>
      </c>
      <c r="D61" s="18" t="s">
        <v>412</v>
      </c>
      <c r="E61" s="14">
        <v>60</v>
      </c>
      <c r="F61" s="72"/>
      <c r="G61" s="241" t="s">
        <v>462</v>
      </c>
      <c r="H61" s="241"/>
      <c r="I61" s="241"/>
      <c r="J61" s="241"/>
      <c r="K61" s="32">
        <f>VLOOKUP($A61&amp;K$90,決統データ!$A$3:$DE$187,$E61+19,FALSE)</f>
        <v>0</v>
      </c>
      <c r="L61" s="32">
        <f>VLOOKUP($A61&amp;L$90,決統データ!$A$3:$DE$187,$E61+19,FALSE)</f>
        <v>0</v>
      </c>
      <c r="M61" s="32">
        <f>VLOOKUP($A61&amp;M$90,決統データ!$A$3:$DE$187,$E61+19,FALSE)</f>
        <v>0</v>
      </c>
      <c r="N61" s="32">
        <f>VLOOKUP($A61&amp;N$90,決統データ!$A$3:$DE$187,$E61+19,FALSE)</f>
        <v>0</v>
      </c>
      <c r="O61" s="171">
        <f t="shared" si="2"/>
        <v>0</v>
      </c>
    </row>
    <row r="62" spans="1:15" x14ac:dyDescent="0.2">
      <c r="A62" s="17" t="str">
        <f t="shared" si="1"/>
        <v>1622602</v>
      </c>
      <c r="B62" s="18" t="s">
        <v>755</v>
      </c>
      <c r="C62" s="19">
        <v>26</v>
      </c>
      <c r="D62" s="18" t="s">
        <v>418</v>
      </c>
      <c r="E62" s="14">
        <v>1</v>
      </c>
      <c r="F62" s="241" t="s">
        <v>461</v>
      </c>
      <c r="G62" s="241"/>
      <c r="H62" s="241"/>
      <c r="I62" s="241"/>
      <c r="J62" s="241"/>
      <c r="K62" s="32">
        <f>VLOOKUP($A62&amp;K$90,決統データ!$A$3:$DE$187,$E62+19,FALSE)</f>
        <v>0</v>
      </c>
      <c r="L62" s="32">
        <f>VLOOKUP($A62&amp;L$90,決統データ!$A$3:$DE$187,$E62+19,FALSE)</f>
        <v>0</v>
      </c>
      <c r="M62" s="32">
        <f>VLOOKUP($A62&amp;M$90,決統データ!$A$3:$DE$187,$E62+19,FALSE)</f>
        <v>0</v>
      </c>
      <c r="N62" s="32">
        <f>VLOOKUP($A62&amp;N$90,決統データ!$A$3:$DE$187,$E62+19,FALSE)</f>
        <v>0</v>
      </c>
      <c r="O62" s="171">
        <f t="shared" si="2"/>
        <v>0</v>
      </c>
    </row>
    <row r="63" spans="1:15" x14ac:dyDescent="0.2">
      <c r="A63" s="17" t="str">
        <f t="shared" si="1"/>
        <v>1622602</v>
      </c>
      <c r="B63" s="18" t="s">
        <v>755</v>
      </c>
      <c r="C63" s="19">
        <v>26</v>
      </c>
      <c r="D63" s="18" t="s">
        <v>418</v>
      </c>
      <c r="E63" s="14">
        <v>2</v>
      </c>
      <c r="F63" s="241" t="s">
        <v>460</v>
      </c>
      <c r="G63" s="241"/>
      <c r="H63" s="241"/>
      <c r="I63" s="241"/>
      <c r="J63" s="241"/>
      <c r="K63" s="32">
        <f>VLOOKUP($A63&amp;K$90,決統データ!$A$3:$DE$187,$E63+19,FALSE)</f>
        <v>12357</v>
      </c>
      <c r="L63" s="32">
        <f>VLOOKUP($A63&amp;L$90,決統データ!$A$3:$DE$187,$E63+19,FALSE)</f>
        <v>8990</v>
      </c>
      <c r="M63" s="32">
        <f>VLOOKUP($A63&amp;M$90,決統データ!$A$3:$DE$187,$E63+19,FALSE)</f>
        <v>1081</v>
      </c>
      <c r="N63" s="32">
        <f>VLOOKUP($A63&amp;N$90,決統データ!$A$3:$DE$187,$E63+19,FALSE)</f>
        <v>5925</v>
      </c>
      <c r="O63" s="171">
        <f t="shared" si="2"/>
        <v>28353</v>
      </c>
    </row>
    <row r="64" spans="1:15" x14ac:dyDescent="0.2">
      <c r="A64" s="17" t="str">
        <f t="shared" si="1"/>
        <v>1622602</v>
      </c>
      <c r="B64" s="18" t="s">
        <v>755</v>
      </c>
      <c r="C64" s="19">
        <v>26</v>
      </c>
      <c r="D64" s="18" t="s">
        <v>418</v>
      </c>
      <c r="E64" s="14">
        <v>3</v>
      </c>
      <c r="F64" s="241" t="s">
        <v>459</v>
      </c>
      <c r="G64" s="241"/>
      <c r="H64" s="241"/>
      <c r="I64" s="241"/>
      <c r="J64" s="241"/>
      <c r="K64" s="32">
        <f>VLOOKUP($A64&amp;K$90,決統データ!$A$3:$DE$187,$E64+19,FALSE)</f>
        <v>0</v>
      </c>
      <c r="L64" s="32">
        <f>VLOOKUP($A64&amp;L$90,決統データ!$A$3:$DE$187,$E64+19,FALSE)</f>
        <v>0</v>
      </c>
      <c r="M64" s="32">
        <f>VLOOKUP($A64&amp;M$90,決統データ!$A$3:$DE$187,$E64+19,FALSE)</f>
        <v>0</v>
      </c>
      <c r="N64" s="32">
        <f>VLOOKUP($A64&amp;N$90,決統データ!$A$3:$DE$187,$E64+19,FALSE)</f>
        <v>0</v>
      </c>
      <c r="O64" s="171">
        <f t="shared" si="2"/>
        <v>0</v>
      </c>
    </row>
    <row r="65" spans="1:15" x14ac:dyDescent="0.2">
      <c r="A65" s="17" t="str">
        <f t="shared" si="1"/>
        <v>1622602</v>
      </c>
      <c r="B65" s="18" t="s">
        <v>755</v>
      </c>
      <c r="C65" s="19">
        <v>26</v>
      </c>
      <c r="D65" s="18" t="s">
        <v>418</v>
      </c>
      <c r="E65" s="14">
        <v>4</v>
      </c>
      <c r="F65" s="370" t="s">
        <v>286</v>
      </c>
      <c r="G65" s="241" t="s">
        <v>458</v>
      </c>
      <c r="H65" s="241"/>
      <c r="I65" s="241"/>
      <c r="J65" s="241"/>
      <c r="K65" s="32">
        <f>VLOOKUP($A65&amp;K$90,決統データ!$A$3:$DE$187,$E65+19,FALSE)</f>
        <v>0</v>
      </c>
      <c r="L65" s="32">
        <f>VLOOKUP($A65&amp;L$90,決統データ!$A$3:$DE$187,$E65+19,FALSE)</f>
        <v>0</v>
      </c>
      <c r="M65" s="32">
        <f>VLOOKUP($A65&amp;M$90,決統データ!$A$3:$DE$187,$E65+19,FALSE)</f>
        <v>0</v>
      </c>
      <c r="N65" s="32">
        <f>VLOOKUP($A65&amp;N$90,決統データ!$A$3:$DE$187,$E65+19,FALSE)</f>
        <v>0</v>
      </c>
      <c r="O65" s="171">
        <f t="shared" si="2"/>
        <v>0</v>
      </c>
    </row>
    <row r="66" spans="1:15" x14ac:dyDescent="0.2">
      <c r="A66" s="17" t="str">
        <f t="shared" si="1"/>
        <v>1622602</v>
      </c>
      <c r="B66" s="18" t="s">
        <v>755</v>
      </c>
      <c r="C66" s="19">
        <v>26</v>
      </c>
      <c r="D66" s="18" t="s">
        <v>418</v>
      </c>
      <c r="E66" s="14">
        <v>5</v>
      </c>
      <c r="F66" s="371"/>
      <c r="G66" s="241" t="s">
        <v>457</v>
      </c>
      <c r="H66" s="241"/>
      <c r="I66" s="241"/>
      <c r="J66" s="241"/>
      <c r="K66" s="32">
        <f>VLOOKUP($A66&amp;K$90,決統データ!$A$3:$DE$187,$E66+19,FALSE)</f>
        <v>0</v>
      </c>
      <c r="L66" s="32">
        <f>VLOOKUP($A66&amp;L$90,決統データ!$A$3:$DE$187,$E66+19,FALSE)</f>
        <v>0</v>
      </c>
      <c r="M66" s="32">
        <f>VLOOKUP($A66&amp;M$90,決統データ!$A$3:$DE$187,$E66+19,FALSE)</f>
        <v>0</v>
      </c>
      <c r="N66" s="32">
        <f>VLOOKUP($A66&amp;N$90,決統データ!$A$3:$DE$187,$E66+19,FALSE)</f>
        <v>0</v>
      </c>
      <c r="O66" s="171">
        <f t="shared" si="2"/>
        <v>0</v>
      </c>
    </row>
    <row r="67" spans="1:15" x14ac:dyDescent="0.2">
      <c r="A67" s="17" t="str">
        <f t="shared" si="1"/>
        <v>1622602</v>
      </c>
      <c r="B67" s="18" t="s">
        <v>755</v>
      </c>
      <c r="C67" s="19">
        <v>26</v>
      </c>
      <c r="D67" s="18" t="s">
        <v>418</v>
      </c>
      <c r="E67" s="14">
        <v>6</v>
      </c>
      <c r="F67" s="372"/>
      <c r="G67" s="241" t="s">
        <v>369</v>
      </c>
      <c r="H67" s="241"/>
      <c r="I67" s="241"/>
      <c r="J67" s="241"/>
      <c r="K67" s="32">
        <f>VLOOKUP($A67&amp;K$90,決統データ!$A$3:$DE$187,$E67+19,FALSE)</f>
        <v>0</v>
      </c>
      <c r="L67" s="32">
        <f>VLOOKUP($A67&amp;L$90,決統データ!$A$3:$DE$187,$E67+19,FALSE)</f>
        <v>0</v>
      </c>
      <c r="M67" s="32">
        <f>VLOOKUP($A67&amp;M$90,決統データ!$A$3:$DE$187,$E67+19,FALSE)</f>
        <v>0</v>
      </c>
      <c r="N67" s="32">
        <f>VLOOKUP($A67&amp;N$90,決統データ!$A$3:$DE$187,$E67+19,FALSE)</f>
        <v>0</v>
      </c>
      <c r="O67" s="171">
        <f t="shared" si="2"/>
        <v>0</v>
      </c>
    </row>
    <row r="68" spans="1:15" x14ac:dyDescent="0.2">
      <c r="A68" s="17" t="str">
        <f t="shared" si="1"/>
        <v>1622602</v>
      </c>
      <c r="B68" s="18" t="s">
        <v>755</v>
      </c>
      <c r="C68" s="19">
        <v>26</v>
      </c>
      <c r="D68" s="18" t="s">
        <v>418</v>
      </c>
      <c r="E68" s="14">
        <v>7</v>
      </c>
      <c r="F68" s="241" t="s">
        <v>456</v>
      </c>
      <c r="G68" s="241"/>
      <c r="H68" s="241"/>
      <c r="I68" s="241"/>
      <c r="J68" s="241"/>
      <c r="K68" s="32">
        <f>VLOOKUP($A68&amp;K$90,決統データ!$A$3:$DE$187,$E68+19,FALSE)</f>
        <v>0</v>
      </c>
      <c r="L68" s="32">
        <f>VLOOKUP($A68&amp;L$90,決統データ!$A$3:$DE$187,$E68+19,FALSE)</f>
        <v>0</v>
      </c>
      <c r="M68" s="32">
        <f>VLOOKUP($A68&amp;M$90,決統データ!$A$3:$DE$187,$E68+19,FALSE)</f>
        <v>0</v>
      </c>
      <c r="N68" s="32">
        <f>VLOOKUP($A68&amp;N$90,決統データ!$A$3:$DE$187,$E68+19,FALSE)</f>
        <v>0</v>
      </c>
      <c r="O68" s="171">
        <f t="shared" ref="O68:O78" si="3">SUM(K68:N68)</f>
        <v>0</v>
      </c>
    </row>
    <row r="69" spans="1:15" x14ac:dyDescent="0.2">
      <c r="A69" s="17" t="str">
        <f t="shared" ref="A69:A76" si="4">+B69&amp;C69&amp;D69</f>
        <v>1622602</v>
      </c>
      <c r="B69" s="18" t="s">
        <v>755</v>
      </c>
      <c r="C69" s="19">
        <v>26</v>
      </c>
      <c r="D69" s="18" t="s">
        <v>418</v>
      </c>
      <c r="E69" s="14">
        <v>8</v>
      </c>
      <c r="F69" s="381" t="s">
        <v>455</v>
      </c>
      <c r="G69" s="382"/>
      <c r="H69" s="382"/>
      <c r="I69" s="383"/>
      <c r="J69" s="49" t="s">
        <v>454</v>
      </c>
      <c r="K69" s="32">
        <f>VLOOKUP($A69&amp;K$90,決統データ!$A$3:$DE$187,$E69+19,FALSE)</f>
        <v>12357</v>
      </c>
      <c r="L69" s="32">
        <f>VLOOKUP($A69&amp;L$90,決統データ!$A$3:$DE$187,$E69+19,FALSE)</f>
        <v>8990</v>
      </c>
      <c r="M69" s="32">
        <f>VLOOKUP($A69&amp;M$90,決統データ!$A$3:$DE$187,$E69+19,FALSE)</f>
        <v>1081</v>
      </c>
      <c r="N69" s="32">
        <f>VLOOKUP($A69&amp;N$90,決統データ!$A$3:$DE$187,$E69+19,FALSE)</f>
        <v>5925</v>
      </c>
      <c r="O69" s="171">
        <f t="shared" si="3"/>
        <v>28353</v>
      </c>
    </row>
    <row r="70" spans="1:15" x14ac:dyDescent="0.2">
      <c r="A70" s="17" t="str">
        <f t="shared" si="4"/>
        <v>1622602</v>
      </c>
      <c r="B70" s="18" t="s">
        <v>755</v>
      </c>
      <c r="C70" s="19">
        <v>26</v>
      </c>
      <c r="D70" s="18" t="s">
        <v>418</v>
      </c>
      <c r="E70" s="14">
        <v>9</v>
      </c>
      <c r="F70" s="384"/>
      <c r="G70" s="385"/>
      <c r="H70" s="385"/>
      <c r="I70" s="386"/>
      <c r="J70" s="49" t="s">
        <v>453</v>
      </c>
      <c r="K70" s="32">
        <f>VLOOKUP($A70&amp;K$90,決統データ!$A$3:$DE$187,$E70+19,FALSE)</f>
        <v>0</v>
      </c>
      <c r="L70" s="32">
        <f>VLOOKUP($A70&amp;L$90,決統データ!$A$3:$DE$187,$E70+19,FALSE)</f>
        <v>0</v>
      </c>
      <c r="M70" s="32">
        <f>VLOOKUP($A70&amp;M$90,決統データ!$A$3:$DE$187,$E70+19,FALSE)</f>
        <v>0</v>
      </c>
      <c r="N70" s="32">
        <f>VLOOKUP($A70&amp;N$90,決統データ!$A$3:$DE$187,$E70+19,FALSE)</f>
        <v>0</v>
      </c>
      <c r="O70" s="171">
        <f t="shared" si="3"/>
        <v>0</v>
      </c>
    </row>
    <row r="71" spans="1:15" x14ac:dyDescent="0.2">
      <c r="A71" s="17" t="str">
        <f t="shared" si="4"/>
        <v>1622602</v>
      </c>
      <c r="B71" s="18" t="s">
        <v>755</v>
      </c>
      <c r="C71" s="19">
        <v>26</v>
      </c>
      <c r="D71" s="18" t="s">
        <v>418</v>
      </c>
      <c r="E71" s="14">
        <v>21</v>
      </c>
      <c r="F71" s="241" t="s">
        <v>452</v>
      </c>
      <c r="G71" s="241"/>
      <c r="H71" s="241"/>
      <c r="I71" s="241"/>
      <c r="J71" s="241"/>
      <c r="K71" s="32">
        <f>VLOOKUP($A71&amp;K$90,決統データ!$A$3:$DE$187,$E71+19,FALSE)</f>
        <v>0</v>
      </c>
      <c r="L71" s="32">
        <f>VLOOKUP($A71&amp;L$90,決統データ!$A$3:$DE$187,$E71+19,FALSE)</f>
        <v>0</v>
      </c>
      <c r="M71" s="32">
        <f>VLOOKUP($A71&amp;M$90,決統データ!$A$3:$DE$187,$E71+19,FALSE)</f>
        <v>0</v>
      </c>
      <c r="N71" s="32">
        <f>VLOOKUP($A71&amp;N$90,決統データ!$A$3:$DE$187,$E71+19,FALSE)</f>
        <v>0</v>
      </c>
      <c r="O71" s="171">
        <f t="shared" si="3"/>
        <v>0</v>
      </c>
    </row>
    <row r="72" spans="1:15" x14ac:dyDescent="0.2">
      <c r="A72" s="17" t="str">
        <f t="shared" si="4"/>
        <v>1622602</v>
      </c>
      <c r="B72" s="18" t="s">
        <v>755</v>
      </c>
      <c r="C72" s="19">
        <v>26</v>
      </c>
      <c r="D72" s="18" t="s">
        <v>418</v>
      </c>
      <c r="E72" s="14">
        <v>22</v>
      </c>
      <c r="F72" s="250" t="s">
        <v>451</v>
      </c>
      <c r="G72" s="267"/>
      <c r="H72" s="267"/>
      <c r="I72" s="267"/>
      <c r="J72" s="261"/>
      <c r="K72" s="32">
        <f>VLOOKUP($A72&amp;K$90,決統データ!$A$3:$DE$187,$E72+19,FALSE)</f>
        <v>0</v>
      </c>
      <c r="L72" s="32">
        <f>VLOOKUP($A72&amp;L$90,決統データ!$A$3:$DE$187,$E72+19,FALSE)</f>
        <v>0</v>
      </c>
      <c r="M72" s="32">
        <f>VLOOKUP($A72&amp;M$90,決統データ!$A$3:$DE$187,$E72+19,FALSE)</f>
        <v>0</v>
      </c>
      <c r="N72" s="32">
        <f>VLOOKUP($A72&amp;N$90,決統データ!$A$3:$DE$187,$E72+19,FALSE)</f>
        <v>0</v>
      </c>
      <c r="O72" s="171">
        <f t="shared" si="3"/>
        <v>0</v>
      </c>
    </row>
    <row r="73" spans="1:15" x14ac:dyDescent="0.2">
      <c r="A73" s="17" t="str">
        <f t="shared" si="4"/>
        <v>1622602</v>
      </c>
      <c r="B73" s="18" t="s">
        <v>755</v>
      </c>
      <c r="C73" s="19">
        <v>26</v>
      </c>
      <c r="D73" s="18" t="s">
        <v>418</v>
      </c>
      <c r="E73" s="14">
        <v>45</v>
      </c>
      <c r="F73" s="533" t="s">
        <v>720</v>
      </c>
      <c r="G73" s="534"/>
      <c r="H73" s="250" t="s">
        <v>719</v>
      </c>
      <c r="I73" s="267"/>
      <c r="J73" s="261"/>
      <c r="K73" s="32">
        <f>VLOOKUP($A73&amp;K$90,決統データ!$A$3:$DE$187,$E73+19,FALSE)</f>
        <v>0</v>
      </c>
      <c r="L73" s="32">
        <f>VLOOKUP($A73&amp;L$90,決統データ!$A$3:$DE$187,$E73+19,FALSE)</f>
        <v>58055</v>
      </c>
      <c r="M73" s="32">
        <f>VLOOKUP($A73&amp;M$90,決統データ!$A$3:$DE$187,$E73+19,FALSE)</f>
        <v>16161</v>
      </c>
      <c r="N73" s="32">
        <f>VLOOKUP($A73&amp;N$90,決統データ!$A$3:$DE$187,$E73+19,FALSE)</f>
        <v>11943</v>
      </c>
      <c r="O73" s="171">
        <f t="shared" si="3"/>
        <v>86159</v>
      </c>
    </row>
    <row r="74" spans="1:15" x14ac:dyDescent="0.2">
      <c r="A74" s="17" t="str">
        <f t="shared" si="4"/>
        <v>1622602</v>
      </c>
      <c r="B74" s="18" t="s">
        <v>755</v>
      </c>
      <c r="C74" s="19">
        <v>26</v>
      </c>
      <c r="D74" s="18" t="s">
        <v>418</v>
      </c>
      <c r="E74" s="14">
        <v>46</v>
      </c>
      <c r="F74" s="535"/>
      <c r="G74" s="536"/>
      <c r="H74" s="250" t="s">
        <v>718</v>
      </c>
      <c r="I74" s="267"/>
      <c r="J74" s="261"/>
      <c r="K74" s="32">
        <f>VLOOKUP($A74&amp;K$90,決統データ!$A$3:$DE$187,$E74+19,FALSE)</f>
        <v>0</v>
      </c>
      <c r="L74" s="32">
        <f>VLOOKUP($A74&amp;L$90,決統データ!$A$3:$DE$187,$E74+19,FALSE)</f>
        <v>0</v>
      </c>
      <c r="M74" s="32">
        <f>VLOOKUP($A74&amp;M$90,決統データ!$A$3:$DE$187,$E74+19,FALSE)</f>
        <v>65375</v>
      </c>
      <c r="N74" s="32">
        <f>VLOOKUP($A74&amp;N$90,決統データ!$A$3:$DE$187,$E74+19,FALSE)</f>
        <v>0</v>
      </c>
      <c r="O74" s="171">
        <f t="shared" si="3"/>
        <v>65375</v>
      </c>
    </row>
    <row r="75" spans="1:15" x14ac:dyDescent="0.2">
      <c r="A75" s="17" t="str">
        <f t="shared" si="4"/>
        <v>1622602</v>
      </c>
      <c r="B75" s="18" t="s">
        <v>755</v>
      </c>
      <c r="C75" s="19">
        <v>26</v>
      </c>
      <c r="D75" s="18" t="s">
        <v>418</v>
      </c>
      <c r="E75" s="14">
        <v>47</v>
      </c>
      <c r="F75" s="535"/>
      <c r="G75" s="536"/>
      <c r="H75" s="250" t="s">
        <v>717</v>
      </c>
      <c r="I75" s="267"/>
      <c r="J75" s="261"/>
      <c r="K75" s="32">
        <f>VLOOKUP($A75&amp;K$90,決統データ!$A$3:$DE$187,$E75+19,FALSE)</f>
        <v>0</v>
      </c>
      <c r="L75" s="32">
        <f>VLOOKUP($A75&amp;L$90,決統データ!$A$3:$DE$187,$E75+19,FALSE)</f>
        <v>0</v>
      </c>
      <c r="M75" s="32">
        <f>VLOOKUP($A75&amp;M$90,決統データ!$A$3:$DE$187,$E75+19,FALSE)</f>
        <v>0</v>
      </c>
      <c r="N75" s="32">
        <f>VLOOKUP($A75&amp;N$90,決統データ!$A$3:$DE$187,$E75+19,FALSE)</f>
        <v>0</v>
      </c>
      <c r="O75" s="171">
        <f t="shared" si="3"/>
        <v>0</v>
      </c>
    </row>
    <row r="76" spans="1:15" x14ac:dyDescent="0.2">
      <c r="A76" s="17" t="str">
        <f t="shared" si="4"/>
        <v>1622602</v>
      </c>
      <c r="B76" s="18" t="s">
        <v>755</v>
      </c>
      <c r="C76" s="19">
        <v>26</v>
      </c>
      <c r="D76" s="18" t="s">
        <v>418</v>
      </c>
      <c r="E76" s="14">
        <v>48</v>
      </c>
      <c r="F76" s="537"/>
      <c r="G76" s="538"/>
      <c r="H76" s="250" t="s">
        <v>716</v>
      </c>
      <c r="I76" s="267"/>
      <c r="J76" s="261"/>
      <c r="K76" s="32">
        <f>VLOOKUP($A76&amp;K$90,決統データ!$A$3:$DE$187,$E76+19,FALSE)</f>
        <v>0</v>
      </c>
      <c r="L76" s="32">
        <f>VLOOKUP($A76&amp;L$90,決統データ!$A$3:$DE$187,$E76+19,FALSE)</f>
        <v>0</v>
      </c>
      <c r="M76" s="32">
        <f>VLOOKUP($A76&amp;M$90,決統データ!$A$3:$DE$187,$E76+19,FALSE)</f>
        <v>0</v>
      </c>
      <c r="N76" s="32">
        <f>VLOOKUP($A76&amp;N$90,決統データ!$A$3:$DE$187,$E76+19,FALSE)</f>
        <v>7003</v>
      </c>
      <c r="O76" s="171">
        <f t="shared" si="3"/>
        <v>7003</v>
      </c>
    </row>
    <row r="77" spans="1:15" x14ac:dyDescent="0.2">
      <c r="F77" s="250" t="s">
        <v>715</v>
      </c>
      <c r="G77" s="267"/>
      <c r="H77" s="267"/>
      <c r="I77" s="267"/>
      <c r="J77" s="261"/>
      <c r="K77" s="183">
        <f>+SUM(K85:K86)</f>
        <v>0</v>
      </c>
      <c r="L77" s="183">
        <f>+SUM(L85:L86)</f>
        <v>0</v>
      </c>
      <c r="M77" s="183">
        <f>+SUM(M85:M86)</f>
        <v>72900</v>
      </c>
      <c r="N77" s="183">
        <f>+SUM(N85:N86)</f>
        <v>0</v>
      </c>
      <c r="O77" s="171">
        <f t="shared" si="3"/>
        <v>72900</v>
      </c>
    </row>
    <row r="78" spans="1:15" x14ac:dyDescent="0.2">
      <c r="F78" s="241" t="s">
        <v>714</v>
      </c>
      <c r="G78" s="241"/>
      <c r="H78" s="241"/>
      <c r="I78" s="241"/>
      <c r="J78" s="241"/>
      <c r="K78" s="13">
        <f>SUM(K87:K88)</f>
        <v>68000</v>
      </c>
      <c r="L78" s="13">
        <f>SUM(L87:L88)</f>
        <v>0</v>
      </c>
      <c r="M78" s="13">
        <f>SUM(M87:M88)</f>
        <v>0</v>
      </c>
      <c r="N78" s="13">
        <f>SUM(N87:N88)</f>
        <v>0</v>
      </c>
      <c r="O78" s="171">
        <f t="shared" si="3"/>
        <v>68000</v>
      </c>
    </row>
    <row r="79" spans="1:15" x14ac:dyDescent="0.2">
      <c r="F79" s="282" t="s">
        <v>169</v>
      </c>
      <c r="G79" s="61" t="s">
        <v>172</v>
      </c>
      <c r="H79" s="61"/>
      <c r="I79" s="63"/>
      <c r="J79" s="64"/>
      <c r="K79" s="29">
        <f t="shared" ref="K79:O79" si="5">K4/K13*100</f>
        <v>130.534929534778</v>
      </c>
      <c r="L79" s="29">
        <f t="shared" si="5"/>
        <v>82.641370313652089</v>
      </c>
      <c r="M79" s="29">
        <f t="shared" si="5"/>
        <v>100.00064476195389</v>
      </c>
      <c r="N79" s="29">
        <f t="shared" si="5"/>
        <v>130.54266693564657</v>
      </c>
      <c r="O79" s="172">
        <f t="shared" si="5"/>
        <v>97.699623618924278</v>
      </c>
    </row>
    <row r="80" spans="1:15" x14ac:dyDescent="0.2">
      <c r="F80" s="282"/>
      <c r="G80" s="61" t="s">
        <v>170</v>
      </c>
      <c r="H80" s="61"/>
      <c r="I80" s="63"/>
      <c r="J80" s="64"/>
      <c r="K80" s="29">
        <f t="shared" ref="K80:O80" si="6">K4/(K13+K50)*100</f>
        <v>12.527085787414743</v>
      </c>
      <c r="L80" s="29">
        <f t="shared" si="6"/>
        <v>82.641370313652089</v>
      </c>
      <c r="M80" s="29">
        <f t="shared" si="6"/>
        <v>100.00064476195389</v>
      </c>
      <c r="N80" s="29">
        <f t="shared" si="6"/>
        <v>130.54266693564657</v>
      </c>
      <c r="O80" s="172">
        <f t="shared" si="6"/>
        <v>78.060752649925305</v>
      </c>
    </row>
    <row r="81" spans="1:15" x14ac:dyDescent="0.2">
      <c r="F81" s="282"/>
      <c r="G81" s="61" t="s">
        <v>173</v>
      </c>
      <c r="H81" s="61"/>
      <c r="I81" s="63"/>
      <c r="J81" s="64"/>
      <c r="K81" s="29">
        <f t="shared" ref="K81:O81" si="7">K5/K14*100</f>
        <v>1887.2527472527472</v>
      </c>
      <c r="L81" s="29">
        <f t="shared" si="7"/>
        <v>82.348685796961661</v>
      </c>
      <c r="M81" s="29">
        <f t="shared" si="7"/>
        <v>52.588719244854801</v>
      </c>
      <c r="N81" s="29">
        <f t="shared" si="7"/>
        <v>127.40232667608096</v>
      </c>
      <c r="O81" s="172">
        <f t="shared" si="7"/>
        <v>69.38000423375297</v>
      </c>
    </row>
    <row r="82" spans="1:15" x14ac:dyDescent="0.2">
      <c r="F82" s="282"/>
      <c r="G82" s="61" t="s">
        <v>171</v>
      </c>
      <c r="H82" s="63"/>
      <c r="I82" s="65"/>
      <c r="J82" s="64"/>
      <c r="K82" s="30">
        <f t="shared" ref="K82:O82" si="8">K70/K5</f>
        <v>0</v>
      </c>
      <c r="L82" s="30">
        <f t="shared" si="8"/>
        <v>0</v>
      </c>
      <c r="M82" s="30">
        <f>M70/M5</f>
        <v>0</v>
      </c>
      <c r="N82" s="30">
        <f t="shared" si="8"/>
        <v>0</v>
      </c>
      <c r="O82" s="173">
        <f t="shared" si="8"/>
        <v>0</v>
      </c>
    </row>
    <row r="83" spans="1:15" x14ac:dyDescent="0.2">
      <c r="F83" s="282"/>
      <c r="G83" s="61" t="s">
        <v>181</v>
      </c>
      <c r="H83" s="63"/>
      <c r="I83" s="65"/>
      <c r="J83" s="64"/>
      <c r="K83" s="29">
        <f t="shared" ref="K83:O83" si="9">(K11+K26+K27)/(K4+K24)*100</f>
        <v>54.524752634026655</v>
      </c>
      <c r="L83" s="29">
        <f t="shared" si="9"/>
        <v>0</v>
      </c>
      <c r="M83" s="29">
        <f t="shared" si="9"/>
        <v>47.002843381883594</v>
      </c>
      <c r="N83" s="29">
        <f t="shared" si="9"/>
        <v>0</v>
      </c>
      <c r="O83" s="172">
        <f t="shared" si="9"/>
        <v>39.411925953690286</v>
      </c>
    </row>
    <row r="84" spans="1:15" hidden="1" x14ac:dyDescent="0.2"/>
    <row r="85" spans="1:15" hidden="1" x14ac:dyDescent="0.2">
      <c r="A85" s="17" t="str">
        <f>+B85&amp;C85&amp;D85</f>
        <v>1622602</v>
      </c>
      <c r="B85" s="18" t="s">
        <v>755</v>
      </c>
      <c r="C85" s="19">
        <v>26</v>
      </c>
      <c r="D85" s="18" t="s">
        <v>418</v>
      </c>
      <c r="E85" s="14">
        <v>51</v>
      </c>
      <c r="F85" s="1" t="s">
        <v>5</v>
      </c>
      <c r="K85" s="31">
        <f>VLOOKUP($A85&amp;K$90,決統データ!$A$3:$DE$187,$E85+19,FALSE)</f>
        <v>0</v>
      </c>
      <c r="L85" s="31">
        <f>VLOOKUP($A85&amp;L$90,決統データ!$A$3:$DE$187,$E85+19,FALSE)</f>
        <v>0</v>
      </c>
      <c r="M85" s="31">
        <f>VLOOKUP($A85&amp;M$90,決統データ!$A$3:$DE$187,$E85+19,FALSE)</f>
        <v>0</v>
      </c>
      <c r="N85" s="31">
        <f>VLOOKUP($A85&amp;N$90,決統データ!$A$3:$DE$187,$E85+19,FALSE)</f>
        <v>0</v>
      </c>
    </row>
    <row r="86" spans="1:15" hidden="1" x14ac:dyDescent="0.2">
      <c r="A86" s="17" t="str">
        <f>+B86&amp;C86&amp;D86</f>
        <v>1622602</v>
      </c>
      <c r="B86" s="18" t="s">
        <v>755</v>
      </c>
      <c r="C86" s="19">
        <v>26</v>
      </c>
      <c r="D86" s="18" t="s">
        <v>418</v>
      </c>
      <c r="E86" s="14">
        <v>52</v>
      </c>
      <c r="F86" s="1" t="s">
        <v>6</v>
      </c>
      <c r="K86" s="31">
        <f>VLOOKUP($A86&amp;K$90,決統データ!$A$3:$DE$187,$E86+19,FALSE)</f>
        <v>0</v>
      </c>
      <c r="L86" s="31">
        <f>VLOOKUP($A86&amp;L$90,決統データ!$A$3:$DE$187,$E86+19,FALSE)</f>
        <v>0</v>
      </c>
      <c r="M86" s="31">
        <f>VLOOKUP($A86&amp;M$90,決統データ!$A$3:$DE$187,$E86+19,FALSE)</f>
        <v>72900</v>
      </c>
      <c r="N86" s="31">
        <f>VLOOKUP($A86&amp;N$90,決統データ!$A$3:$DE$187,$E86+19,FALSE)</f>
        <v>0</v>
      </c>
    </row>
    <row r="87" spans="1:15" hidden="1" x14ac:dyDescent="0.2">
      <c r="A87" s="17" t="str">
        <f>+B87&amp;C87&amp;D87</f>
        <v>1622602</v>
      </c>
      <c r="B87" s="18" t="s">
        <v>755</v>
      </c>
      <c r="C87" s="19">
        <v>26</v>
      </c>
      <c r="D87" s="18" t="s">
        <v>418</v>
      </c>
      <c r="E87" s="14">
        <v>53</v>
      </c>
      <c r="F87" s="1" t="s">
        <v>7</v>
      </c>
      <c r="K87" s="31">
        <f>VLOOKUP($A87&amp;K$90,決統データ!$A$3:$DE$187,$E87+19,FALSE)</f>
        <v>0</v>
      </c>
      <c r="L87" s="31">
        <f>VLOOKUP($A87&amp;L$90,決統データ!$A$3:$DE$187,$E87+19,FALSE)</f>
        <v>0</v>
      </c>
      <c r="M87" s="31">
        <f>VLOOKUP($A87&amp;M$90,決統データ!$A$3:$DE$187,$E87+19,FALSE)</f>
        <v>0</v>
      </c>
      <c r="N87" s="31">
        <f>VLOOKUP($A87&amp;N$90,決統データ!$A$3:$DE$187,$E87+19,FALSE)</f>
        <v>0</v>
      </c>
    </row>
    <row r="88" spans="1:15" hidden="1" x14ac:dyDescent="0.2">
      <c r="A88" s="17" t="str">
        <f>+B88&amp;C88&amp;D88</f>
        <v>1622602</v>
      </c>
      <c r="B88" s="18" t="s">
        <v>755</v>
      </c>
      <c r="C88" s="19">
        <v>26</v>
      </c>
      <c r="D88" s="18" t="s">
        <v>418</v>
      </c>
      <c r="E88" s="14">
        <v>54</v>
      </c>
      <c r="F88" s="1" t="s">
        <v>8</v>
      </c>
      <c r="K88" s="31">
        <f>VLOOKUP($A88&amp;K$90,決統データ!$A$3:$DE$187,$E88+19,FALSE)</f>
        <v>68000</v>
      </c>
      <c r="L88" s="31">
        <f>VLOOKUP($A88&amp;L$90,決統データ!$A$3:$DE$187,$E88+19,FALSE)</f>
        <v>0</v>
      </c>
      <c r="M88" s="31">
        <f>VLOOKUP($A88&amp;M$90,決統データ!$A$3:$DE$187,$E88+19,FALSE)</f>
        <v>0</v>
      </c>
      <c r="N88" s="31">
        <f>VLOOKUP($A88&amp;N$90,決統データ!$A$3:$DE$187,$E88+19,FALSE)</f>
        <v>0</v>
      </c>
    </row>
    <row r="89" spans="1:15" hidden="1" x14ac:dyDescent="0.2"/>
    <row r="90" spans="1:15" hidden="1" x14ac:dyDescent="0.2">
      <c r="K90" s="84" t="str">
        <f>+K91&amp;K93</f>
        <v>262129001</v>
      </c>
      <c r="L90" s="84" t="str">
        <f>+L91&amp;L93</f>
        <v>262129002</v>
      </c>
      <c r="M90" s="84" t="str">
        <f>+M91&amp;M93</f>
        <v>264075001</v>
      </c>
      <c r="N90" s="84" t="str">
        <f>+N91&amp;N93</f>
        <v>264636001</v>
      </c>
    </row>
    <row r="91" spans="1:15" hidden="1" x14ac:dyDescent="0.2">
      <c r="K91" s="84" t="s">
        <v>235</v>
      </c>
      <c r="L91" s="84" t="s">
        <v>235</v>
      </c>
      <c r="M91" s="147" t="s">
        <v>238</v>
      </c>
      <c r="N91" s="84" t="s">
        <v>240</v>
      </c>
    </row>
    <row r="92" spans="1:15" hidden="1" x14ac:dyDescent="0.2">
      <c r="K92" s="83" t="s">
        <v>236</v>
      </c>
      <c r="L92" s="83" t="s">
        <v>236</v>
      </c>
      <c r="M92" s="147" t="s">
        <v>239</v>
      </c>
      <c r="N92" s="83" t="s">
        <v>132</v>
      </c>
    </row>
    <row r="93" spans="1:15" hidden="1" x14ac:dyDescent="0.2">
      <c r="K93" s="83" t="s">
        <v>381</v>
      </c>
      <c r="L93" s="123" t="s">
        <v>4</v>
      </c>
      <c r="M93" s="147" t="s">
        <v>381</v>
      </c>
      <c r="N93" s="83" t="s">
        <v>381</v>
      </c>
    </row>
    <row r="94" spans="1:15" ht="42" hidden="1" x14ac:dyDescent="0.2">
      <c r="K94" s="112" t="s">
        <v>384</v>
      </c>
      <c r="L94" s="112" t="s">
        <v>383</v>
      </c>
      <c r="M94" s="178" t="s">
        <v>39</v>
      </c>
      <c r="N94" s="112" t="s">
        <v>382</v>
      </c>
    </row>
  </sheetData>
  <sheetProtection algorithmName="SHA-512" hashValue="JCtePxZVPayNyjkhot0mY42TtpkgQrP9zK5gqaaCH9mXhfaignecFXKO7h6ZWos1vsFdv8S4sPnKN7NOFft+Zw==" saltValue="5oZI2KfnVA3Sy31puqSapA==" spinCount="100000" sheet="1" objects="1" scenarios="1"/>
  <customSheetViews>
    <customSheetView guid="{247A5D4D-80F1-4466-92F7-7A3BC78E450F}" printArea="1" topLeftCell="A7">
      <selection activeCell="C43" sqref="C43"/>
      <pageMargins left="0.59055118110236227" right="0.59055118110236227" top="0.78740157480314965" bottom="0.78740157480314965" header="0.51181102362204722" footer="0.51181102362204722"/>
      <pageSetup paperSize="9" scale="60" pageOrder="overThenDown" orientation="portrait" blackAndWhite="1" errors="blank" horizontalDpi="300" verticalDpi="300"/>
      <headerFooter alignWithMargins="0"/>
    </customSheetView>
  </customSheetViews>
  <mergeCells count="84">
    <mergeCell ref="G12:J12"/>
    <mergeCell ref="G13:J13"/>
    <mergeCell ref="G14:J14"/>
    <mergeCell ref="G15:J15"/>
    <mergeCell ref="F2:J2"/>
    <mergeCell ref="F4:F23"/>
    <mergeCell ref="G4:J4"/>
    <mergeCell ref="G5:J5"/>
    <mergeCell ref="G6:J6"/>
    <mergeCell ref="G7:J7"/>
    <mergeCell ref="G8:J8"/>
    <mergeCell ref="G9:J9"/>
    <mergeCell ref="G10:J10"/>
    <mergeCell ref="G11:J11"/>
    <mergeCell ref="F3:J3"/>
    <mergeCell ref="G26:J26"/>
    <mergeCell ref="G27:J27"/>
    <mergeCell ref="G28:J28"/>
    <mergeCell ref="G16:J16"/>
    <mergeCell ref="G17:J17"/>
    <mergeCell ref="G18:J18"/>
    <mergeCell ref="G19:J19"/>
    <mergeCell ref="G20:J20"/>
    <mergeCell ref="G21:J21"/>
    <mergeCell ref="G22:J22"/>
    <mergeCell ref="G23:J23"/>
    <mergeCell ref="G25:J25"/>
    <mergeCell ref="G35:J35"/>
    <mergeCell ref="G36:H37"/>
    <mergeCell ref="I36:J36"/>
    <mergeCell ref="I37:J37"/>
    <mergeCell ref="G29:J29"/>
    <mergeCell ref="G30:J30"/>
    <mergeCell ref="G33:J33"/>
    <mergeCell ref="G34:J34"/>
    <mergeCell ref="G31:J31"/>
    <mergeCell ref="G32:J32"/>
    <mergeCell ref="H41:J41"/>
    <mergeCell ref="H45:J45"/>
    <mergeCell ref="H46:J46"/>
    <mergeCell ref="H47:J47"/>
    <mergeCell ref="H48:J48"/>
    <mergeCell ref="F59:J59"/>
    <mergeCell ref="F24:F57"/>
    <mergeCell ref="G24:J24"/>
    <mergeCell ref="G50:J50"/>
    <mergeCell ref="G51:G53"/>
    <mergeCell ref="H51:J51"/>
    <mergeCell ref="H52:J52"/>
    <mergeCell ref="H53:J53"/>
    <mergeCell ref="G42:G49"/>
    <mergeCell ref="H42:H44"/>
    <mergeCell ref="I42:I44"/>
    <mergeCell ref="H49:J49"/>
    <mergeCell ref="G38:G41"/>
    <mergeCell ref="H38:J38"/>
    <mergeCell ref="H39:J39"/>
    <mergeCell ref="H40:J40"/>
    <mergeCell ref="G54:J54"/>
    <mergeCell ref="G55:J55"/>
    <mergeCell ref="G56:J56"/>
    <mergeCell ref="G57:J57"/>
    <mergeCell ref="F58:J58"/>
    <mergeCell ref="G61:J61"/>
    <mergeCell ref="F60:J60"/>
    <mergeCell ref="F72:J72"/>
    <mergeCell ref="F68:J68"/>
    <mergeCell ref="F69:I70"/>
    <mergeCell ref="F62:J62"/>
    <mergeCell ref="F63:J63"/>
    <mergeCell ref="F64:J64"/>
    <mergeCell ref="F65:F67"/>
    <mergeCell ref="G65:J65"/>
    <mergeCell ref="F77:J77"/>
    <mergeCell ref="F71:J71"/>
    <mergeCell ref="G66:J66"/>
    <mergeCell ref="G67:J67"/>
    <mergeCell ref="F79:F83"/>
    <mergeCell ref="F78:J78"/>
    <mergeCell ref="F73:G76"/>
    <mergeCell ref="H73:J73"/>
    <mergeCell ref="H74:J74"/>
    <mergeCell ref="H75:J75"/>
    <mergeCell ref="H76:J76"/>
  </mergeCells>
  <phoneticPr fontId="3"/>
  <pageMargins left="0.59055118110236227" right="0.59055118110236227" top="0.78740157480314965" bottom="0.78740157480314965" header="0.51181102362204722" footer="0.51181102362204722"/>
  <pageSetup paperSize="9" scale="60" pageOrder="overThenDown" orientation="portrait" blackAndWhite="1" errors="blank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FF0000"/>
    <pageSetUpPr fitToPage="1"/>
  </sheetPr>
  <dimension ref="A1:M58"/>
  <sheetViews>
    <sheetView view="pageBreakPreview" zoomScaleNormal="100" zoomScaleSheetLayoutView="100" workbookViewId="0">
      <pane ySplit="3" topLeftCell="A4" activePane="bottomLeft" state="frozen"/>
      <selection pane="bottomLeft" activeCell="F52" sqref="A52:XFD58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5.1640625" style="14" hidden="1" customWidth="1"/>
    <col min="6" max="6" width="4.1640625" style="1" customWidth="1"/>
    <col min="7" max="7" width="3.6640625" style="1" customWidth="1"/>
    <col min="8" max="8" width="22.1640625" style="1" customWidth="1"/>
    <col min="9" max="13" width="12.58203125" style="1" customWidth="1"/>
    <col min="14" max="16384" width="9" style="1"/>
  </cols>
  <sheetData>
    <row r="1" spans="1:13" x14ac:dyDescent="0.2">
      <c r="F1" s="1" t="s">
        <v>754</v>
      </c>
      <c r="M1" s="71"/>
    </row>
    <row r="2" spans="1:13" ht="29.25" customHeight="1" x14ac:dyDescent="0.2">
      <c r="F2" s="360"/>
      <c r="G2" s="360"/>
      <c r="H2" s="360"/>
      <c r="I2" s="10" t="s">
        <v>202</v>
      </c>
      <c r="J2" s="10" t="s">
        <v>202</v>
      </c>
      <c r="K2" s="10" t="s">
        <v>41</v>
      </c>
      <c r="L2" s="10" t="s">
        <v>132</v>
      </c>
      <c r="M2" s="10" t="s">
        <v>247</v>
      </c>
    </row>
    <row r="3" spans="1:13" ht="36.75" customHeight="1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467" t="s">
        <v>713</v>
      </c>
      <c r="G3" s="468"/>
      <c r="H3" s="540"/>
      <c r="I3" s="177" t="s">
        <v>712</v>
      </c>
      <c r="J3" s="177" t="s">
        <v>851</v>
      </c>
      <c r="K3" s="176" t="s">
        <v>40</v>
      </c>
      <c r="L3" s="177" t="s">
        <v>711</v>
      </c>
      <c r="M3" s="117"/>
    </row>
    <row r="4" spans="1:13" ht="15" customHeight="1" x14ac:dyDescent="0.2">
      <c r="A4" s="17" t="str">
        <f>+B4&amp;C4&amp;D4</f>
        <v>1622101</v>
      </c>
      <c r="B4" s="18" t="s">
        <v>755</v>
      </c>
      <c r="C4" s="19">
        <v>21</v>
      </c>
      <c r="D4" s="18" t="s">
        <v>412</v>
      </c>
      <c r="E4" s="21" t="s">
        <v>413</v>
      </c>
      <c r="F4" s="451" t="s">
        <v>753</v>
      </c>
      <c r="G4" s="364" t="s">
        <v>483</v>
      </c>
      <c r="H4" s="72" t="s">
        <v>746</v>
      </c>
      <c r="I4" s="31">
        <f>VLOOKUP($A4&amp;I$54,決統データ!$A$3:$DE$187,$E4+19,FALSE)</f>
        <v>0</v>
      </c>
      <c r="J4" s="31">
        <f>VLOOKUP($A4&amp;J$54,決統データ!$A$3:$DE$187,$E4+19,FALSE)</f>
        <v>0</v>
      </c>
      <c r="K4" s="31">
        <f>VLOOKUP($A4&amp;K$54,決統データ!$A$3:$DE$187,$E4+19,FALSE)</f>
        <v>49431</v>
      </c>
      <c r="L4" s="31">
        <f>VLOOKUP($A4&amp;L$54,決統データ!$A$3:$DE$187,$E4+19,FALSE)</f>
        <v>4705</v>
      </c>
      <c r="M4" s="175">
        <f t="shared" ref="M4:M29" si="0">SUM(I4:L4)</f>
        <v>54136</v>
      </c>
    </row>
    <row r="5" spans="1:13" ht="15" customHeight="1" x14ac:dyDescent="0.2">
      <c r="A5" s="17" t="str">
        <f t="shared" ref="A5:A29" si="1">+B5&amp;C5&amp;D5</f>
        <v>1622101</v>
      </c>
      <c r="B5" s="18" t="s">
        <v>755</v>
      </c>
      <c r="C5" s="19">
        <v>21</v>
      </c>
      <c r="D5" s="18" t="s">
        <v>412</v>
      </c>
      <c r="E5" s="14">
        <v>2</v>
      </c>
      <c r="F5" s="452"/>
      <c r="G5" s="402"/>
      <c r="H5" s="49" t="s">
        <v>745</v>
      </c>
      <c r="I5" s="31">
        <f>VLOOKUP($A5&amp;I$54,決統データ!$A$3:$DE$187,$E5+19,FALSE)</f>
        <v>0</v>
      </c>
      <c r="J5" s="31">
        <f>VLOOKUP($A5&amp;J$54,決統データ!$A$3:$DE$187,$E5+19,FALSE)</f>
        <v>0</v>
      </c>
      <c r="K5" s="31">
        <f>VLOOKUP($A5&amp;K$54,決統データ!$A$3:$DE$187,$E5+19,FALSE)</f>
        <v>31454</v>
      </c>
      <c r="L5" s="31">
        <f>VLOOKUP($A5&amp;L$54,決統データ!$A$3:$DE$187,$E5+19,FALSE)</f>
        <v>2539</v>
      </c>
      <c r="M5" s="175">
        <f t="shared" si="0"/>
        <v>33993</v>
      </c>
    </row>
    <row r="6" spans="1:13" ht="15" customHeight="1" x14ac:dyDescent="0.2">
      <c r="A6" s="17" t="str">
        <f t="shared" si="1"/>
        <v>1622101</v>
      </c>
      <c r="B6" s="18" t="s">
        <v>755</v>
      </c>
      <c r="C6" s="19">
        <v>21</v>
      </c>
      <c r="D6" s="18" t="s">
        <v>412</v>
      </c>
      <c r="E6" s="14">
        <v>3</v>
      </c>
      <c r="F6" s="452"/>
      <c r="G6" s="402"/>
      <c r="H6" s="49" t="s">
        <v>744</v>
      </c>
      <c r="I6" s="31">
        <f>VLOOKUP($A6&amp;I$54,決統データ!$A$3:$DE$187,$E6+19,FALSE)</f>
        <v>0</v>
      </c>
      <c r="J6" s="31">
        <f>VLOOKUP($A6&amp;J$54,決統データ!$A$3:$DE$187,$E6+19,FALSE)</f>
        <v>0</v>
      </c>
      <c r="K6" s="31">
        <f>VLOOKUP($A6&amp;K$54,決統データ!$A$3:$DE$187,$E6+19,FALSE)</f>
        <v>8240</v>
      </c>
      <c r="L6" s="31">
        <f>VLOOKUP($A6&amp;L$54,決統データ!$A$3:$DE$187,$E6+19,FALSE)</f>
        <v>1741</v>
      </c>
      <c r="M6" s="175">
        <f t="shared" si="0"/>
        <v>9981</v>
      </c>
    </row>
    <row r="7" spans="1:13" ht="15" customHeight="1" x14ac:dyDescent="0.2">
      <c r="A7" s="17" t="str">
        <f t="shared" si="1"/>
        <v>1622101</v>
      </c>
      <c r="B7" s="18" t="s">
        <v>755</v>
      </c>
      <c r="C7" s="19">
        <v>21</v>
      </c>
      <c r="D7" s="18" t="s">
        <v>412</v>
      </c>
      <c r="E7" s="14">
        <v>4</v>
      </c>
      <c r="F7" s="452"/>
      <c r="G7" s="402"/>
      <c r="H7" s="49" t="s">
        <v>752</v>
      </c>
      <c r="I7" s="31">
        <f>VLOOKUP($A7&amp;I$54,決統データ!$A$3:$DE$187,$E7+19,FALSE)</f>
        <v>0</v>
      </c>
      <c r="J7" s="31">
        <f>VLOOKUP($A7&amp;J$54,決統データ!$A$3:$DE$187,$E7+19,FALSE)</f>
        <v>0</v>
      </c>
      <c r="K7" s="31">
        <f>VLOOKUP($A7&amp;K$54,決統データ!$A$3:$DE$187,$E7+19,FALSE)</f>
        <v>0</v>
      </c>
      <c r="L7" s="31">
        <f>VLOOKUP($A7&amp;L$54,決統データ!$A$3:$DE$187,$E7+19,FALSE)</f>
        <v>0</v>
      </c>
      <c r="M7" s="175">
        <f t="shared" si="0"/>
        <v>0</v>
      </c>
    </row>
    <row r="8" spans="1:13" ht="15" customHeight="1" x14ac:dyDescent="0.2">
      <c r="A8" s="17" t="str">
        <f t="shared" si="1"/>
        <v>1622101</v>
      </c>
      <c r="B8" s="18" t="s">
        <v>755</v>
      </c>
      <c r="C8" s="19">
        <v>21</v>
      </c>
      <c r="D8" s="18" t="s">
        <v>412</v>
      </c>
      <c r="E8" s="14">
        <v>5</v>
      </c>
      <c r="F8" s="452"/>
      <c r="G8" s="402"/>
      <c r="H8" s="49" t="s">
        <v>742</v>
      </c>
      <c r="I8" s="31">
        <f>VLOOKUP($A8&amp;I$54,決統データ!$A$3:$DE$187,$E8+19,FALSE)</f>
        <v>0</v>
      </c>
      <c r="J8" s="31">
        <f>VLOOKUP($A8&amp;J$54,決統データ!$A$3:$DE$187,$E8+19,FALSE)</f>
        <v>0</v>
      </c>
      <c r="K8" s="31">
        <f>VLOOKUP($A8&amp;K$54,決統データ!$A$3:$DE$187,$E8+19,FALSE)</f>
        <v>17482</v>
      </c>
      <c r="L8" s="31">
        <f>VLOOKUP($A8&amp;L$54,決統データ!$A$3:$DE$187,$E8+19,FALSE)</f>
        <v>1442</v>
      </c>
      <c r="M8" s="175">
        <f t="shared" si="0"/>
        <v>18924</v>
      </c>
    </row>
    <row r="9" spans="1:13" ht="15" customHeight="1" x14ac:dyDescent="0.2">
      <c r="A9" s="17" t="str">
        <f t="shared" si="1"/>
        <v>1622101</v>
      </c>
      <c r="B9" s="18" t="s">
        <v>755</v>
      </c>
      <c r="C9" s="19">
        <v>21</v>
      </c>
      <c r="D9" s="18" t="s">
        <v>412</v>
      </c>
      <c r="E9" s="14">
        <v>6</v>
      </c>
      <c r="F9" s="452"/>
      <c r="G9" s="402"/>
      <c r="H9" s="49" t="s">
        <v>421</v>
      </c>
      <c r="I9" s="31">
        <f>VLOOKUP($A9&amp;I$54,決統データ!$A$3:$DE$187,$E9+19,FALSE)</f>
        <v>0</v>
      </c>
      <c r="J9" s="31">
        <f>VLOOKUP($A9&amp;J$54,決統データ!$A$3:$DE$187,$E9+19,FALSE)</f>
        <v>0</v>
      </c>
      <c r="K9" s="31">
        <f>VLOOKUP($A9&amp;K$54,決統データ!$A$3:$DE$187,$E9+19,FALSE)</f>
        <v>106607</v>
      </c>
      <c r="L9" s="31">
        <f>VLOOKUP($A9&amp;L$54,決統データ!$A$3:$DE$187,$E9+19,FALSE)</f>
        <v>10427</v>
      </c>
      <c r="M9" s="175">
        <f t="shared" si="0"/>
        <v>117034</v>
      </c>
    </row>
    <row r="10" spans="1:13" ht="15" customHeight="1" x14ac:dyDescent="0.2">
      <c r="A10" s="17" t="str">
        <f t="shared" si="1"/>
        <v>1622101</v>
      </c>
      <c r="B10" s="18" t="s">
        <v>755</v>
      </c>
      <c r="C10" s="19">
        <v>21</v>
      </c>
      <c r="D10" s="18" t="s">
        <v>412</v>
      </c>
      <c r="E10" s="14">
        <v>7</v>
      </c>
      <c r="F10" s="452"/>
      <c r="G10" s="241" t="s">
        <v>741</v>
      </c>
      <c r="H10" s="241"/>
      <c r="I10" s="31">
        <f>VLOOKUP($A10&amp;I$54,決統データ!$A$3:$DE$187,$E10+19,FALSE)</f>
        <v>6144</v>
      </c>
      <c r="J10" s="31">
        <f>VLOOKUP($A10&amp;J$54,決統データ!$A$3:$DE$187,$E10+19,FALSE)</f>
        <v>25</v>
      </c>
      <c r="K10" s="31">
        <f>VLOOKUP($A10&amp;K$54,決統データ!$A$3:$DE$187,$E10+19,FALSE)</f>
        <v>0</v>
      </c>
      <c r="L10" s="31">
        <f>VLOOKUP($A10&amp;L$54,決統データ!$A$3:$DE$187,$E10+19,FALSE)</f>
        <v>0</v>
      </c>
      <c r="M10" s="175">
        <f t="shared" si="0"/>
        <v>6169</v>
      </c>
    </row>
    <row r="11" spans="1:13" ht="15" customHeight="1" x14ac:dyDescent="0.2">
      <c r="A11" s="17" t="str">
        <f t="shared" si="1"/>
        <v>1622101</v>
      </c>
      <c r="B11" s="18" t="s">
        <v>755</v>
      </c>
      <c r="C11" s="19">
        <v>21</v>
      </c>
      <c r="D11" s="18" t="s">
        <v>412</v>
      </c>
      <c r="E11" s="14">
        <v>8</v>
      </c>
      <c r="F11" s="452"/>
      <c r="G11" s="402" t="s">
        <v>286</v>
      </c>
      <c r="H11" s="49" t="s">
        <v>850</v>
      </c>
      <c r="I11" s="31">
        <f>VLOOKUP($A11&amp;I$54,決統データ!$A$3:$DE$187,$E11+19,FALSE)</f>
        <v>6144</v>
      </c>
      <c r="J11" s="31">
        <f>VLOOKUP($A11&amp;J$54,決統データ!$A$3:$DE$187,$E11+19,FALSE)</f>
        <v>25</v>
      </c>
      <c r="K11" s="31">
        <f>VLOOKUP($A11&amp;K$54,決統データ!$A$3:$DE$187,$E11+19,FALSE)</f>
        <v>0</v>
      </c>
      <c r="L11" s="31">
        <f>VLOOKUP($A11&amp;L$54,決統データ!$A$3:$DE$187,$E11+19,FALSE)</f>
        <v>0</v>
      </c>
      <c r="M11" s="175">
        <f t="shared" si="0"/>
        <v>6169</v>
      </c>
    </row>
    <row r="12" spans="1:13" ht="15" customHeight="1" x14ac:dyDescent="0.2">
      <c r="A12" s="17" t="str">
        <f t="shared" si="1"/>
        <v>1622101</v>
      </c>
      <c r="B12" s="18" t="s">
        <v>755</v>
      </c>
      <c r="C12" s="19">
        <v>21</v>
      </c>
      <c r="D12" s="18" t="s">
        <v>412</v>
      </c>
      <c r="E12" s="115">
        <v>9</v>
      </c>
      <c r="F12" s="452"/>
      <c r="G12" s="402"/>
      <c r="H12" s="49" t="s">
        <v>852</v>
      </c>
      <c r="I12" s="31">
        <f>VLOOKUP($A12&amp;I$54,決統データ!$A$3:$DE$187,$E12+19,FALSE)</f>
        <v>0</v>
      </c>
      <c r="J12" s="31">
        <f>VLOOKUP($A12&amp;J$54,決統データ!$A$3:$DE$187,$E12+19,FALSE)</f>
        <v>0</v>
      </c>
      <c r="K12" s="31">
        <f>VLOOKUP($A12&amp;K$54,決統データ!$A$3:$DE$187,$E12+19,FALSE)</f>
        <v>0</v>
      </c>
      <c r="L12" s="31">
        <f>VLOOKUP($A12&amp;L$54,決統データ!$A$3:$DE$187,$E12+19,FALSE)</f>
        <v>0</v>
      </c>
      <c r="M12" s="175">
        <f t="shared" si="0"/>
        <v>0</v>
      </c>
    </row>
    <row r="13" spans="1:13" ht="15" customHeight="1" x14ac:dyDescent="0.2">
      <c r="A13" s="17" t="str">
        <f t="shared" si="1"/>
        <v>1622101</v>
      </c>
      <c r="B13" s="18" t="s">
        <v>755</v>
      </c>
      <c r="C13" s="19">
        <v>21</v>
      </c>
      <c r="D13" s="18" t="s">
        <v>412</v>
      </c>
      <c r="E13" s="115">
        <v>10</v>
      </c>
      <c r="F13" s="452"/>
      <c r="G13" s="402"/>
      <c r="H13" s="49" t="s">
        <v>738</v>
      </c>
      <c r="I13" s="31">
        <f>VLOOKUP($A13&amp;I$54,決統データ!$A$3:$DE$187,$E13+19,FALSE)</f>
        <v>0</v>
      </c>
      <c r="J13" s="31">
        <f>VLOOKUP($A13&amp;J$54,決統データ!$A$3:$DE$187,$E13+19,FALSE)</f>
        <v>0</v>
      </c>
      <c r="K13" s="31">
        <f>VLOOKUP($A13&amp;K$54,決統データ!$A$3:$DE$187,$E13+19,FALSE)</f>
        <v>0</v>
      </c>
      <c r="L13" s="31">
        <f>VLOOKUP($A13&amp;L$54,決統データ!$A$3:$DE$187,$E13+19,FALSE)</f>
        <v>0</v>
      </c>
      <c r="M13" s="175">
        <f t="shared" si="0"/>
        <v>0</v>
      </c>
    </row>
    <row r="14" spans="1:13" ht="15" customHeight="1" x14ac:dyDescent="0.2">
      <c r="A14" s="17" t="str">
        <f t="shared" si="1"/>
        <v>1622101</v>
      </c>
      <c r="B14" s="18" t="s">
        <v>755</v>
      </c>
      <c r="C14" s="19">
        <v>21</v>
      </c>
      <c r="D14" s="18" t="s">
        <v>412</v>
      </c>
      <c r="E14" s="115">
        <v>13</v>
      </c>
      <c r="F14" s="452"/>
      <c r="G14" s="241" t="s">
        <v>737</v>
      </c>
      <c r="H14" s="241"/>
      <c r="I14" s="31">
        <f>VLOOKUP($A14&amp;I$54,決統データ!$A$3:$DE$187,$E14+19,FALSE)</f>
        <v>0</v>
      </c>
      <c r="J14" s="31">
        <f>VLOOKUP($A14&amp;J$54,決統データ!$A$3:$DE$187,$E14+19,FALSE)</f>
        <v>5260</v>
      </c>
      <c r="K14" s="31">
        <f>VLOOKUP($A14&amp;K$54,決統データ!$A$3:$DE$187,$E14+19,FALSE)</f>
        <v>4073</v>
      </c>
      <c r="L14" s="31">
        <f>VLOOKUP($A14&amp;L$54,決統データ!$A$3:$DE$187,$E14+19,FALSE)</f>
        <v>179</v>
      </c>
      <c r="M14" s="175">
        <f t="shared" si="0"/>
        <v>9512</v>
      </c>
    </row>
    <row r="15" spans="1:13" ht="15" customHeight="1" x14ac:dyDescent="0.2">
      <c r="A15" s="17" t="str">
        <f t="shared" si="1"/>
        <v>1622101</v>
      </c>
      <c r="B15" s="18" t="s">
        <v>755</v>
      </c>
      <c r="C15" s="19">
        <v>21</v>
      </c>
      <c r="D15" s="18" t="s">
        <v>412</v>
      </c>
      <c r="E15" s="115">
        <v>14</v>
      </c>
      <c r="F15" s="452"/>
      <c r="G15" s="241" t="s">
        <v>736</v>
      </c>
      <c r="H15" s="241"/>
      <c r="I15" s="31">
        <f>VLOOKUP($A15&amp;I$54,決統データ!$A$3:$DE$187,$E15+19,FALSE)</f>
        <v>0</v>
      </c>
      <c r="J15" s="31">
        <f>VLOOKUP($A15&amp;J$54,決統データ!$A$3:$DE$187,$E15+19,FALSE)</f>
        <v>109</v>
      </c>
      <c r="K15" s="31">
        <f>VLOOKUP($A15&amp;K$54,決統データ!$A$3:$DE$187,$E15+19,FALSE)</f>
        <v>133</v>
      </c>
      <c r="L15" s="31">
        <f>VLOOKUP($A15&amp;L$54,決統データ!$A$3:$DE$187,$E15+19,FALSE)</f>
        <v>328</v>
      </c>
      <c r="M15" s="175">
        <f t="shared" si="0"/>
        <v>570</v>
      </c>
    </row>
    <row r="16" spans="1:13" ht="15" customHeight="1" x14ac:dyDescent="0.2">
      <c r="A16" s="17" t="str">
        <f t="shared" si="1"/>
        <v>1622101</v>
      </c>
      <c r="B16" s="18" t="s">
        <v>755</v>
      </c>
      <c r="C16" s="19">
        <v>21</v>
      </c>
      <c r="D16" s="18" t="s">
        <v>412</v>
      </c>
      <c r="E16" s="115">
        <v>15</v>
      </c>
      <c r="F16" s="452"/>
      <c r="G16" s="241" t="s">
        <v>735</v>
      </c>
      <c r="H16" s="241"/>
      <c r="I16" s="31">
        <f>VLOOKUP($A16&amp;I$54,決統データ!$A$3:$DE$187,$E16+19,FALSE)</f>
        <v>393</v>
      </c>
      <c r="J16" s="31">
        <f>VLOOKUP($A16&amp;J$54,決統データ!$A$3:$DE$187,$E16+19,FALSE)</f>
        <v>989</v>
      </c>
      <c r="K16" s="31">
        <f>VLOOKUP($A16&amp;K$54,決統データ!$A$3:$DE$187,$E16+19,FALSE)</f>
        <v>1181</v>
      </c>
      <c r="L16" s="31">
        <f>VLOOKUP($A16&amp;L$54,決統データ!$A$3:$DE$187,$E16+19,FALSE)</f>
        <v>160</v>
      </c>
      <c r="M16" s="175">
        <f t="shared" si="0"/>
        <v>2723</v>
      </c>
    </row>
    <row r="17" spans="1:13" ht="15" customHeight="1" x14ac:dyDescent="0.2">
      <c r="A17" s="17" t="str">
        <f t="shared" si="1"/>
        <v>1622101</v>
      </c>
      <c r="B17" s="18" t="s">
        <v>755</v>
      </c>
      <c r="C17" s="19">
        <v>21</v>
      </c>
      <c r="D17" s="18" t="s">
        <v>412</v>
      </c>
      <c r="E17" s="115">
        <v>18</v>
      </c>
      <c r="F17" s="452"/>
      <c r="G17" s="241" t="s">
        <v>734</v>
      </c>
      <c r="H17" s="241"/>
      <c r="I17" s="31">
        <f>VLOOKUP($A17&amp;I$54,決統データ!$A$3:$DE$187,$E17+19,FALSE)</f>
        <v>0</v>
      </c>
      <c r="J17" s="31">
        <f>VLOOKUP($A17&amp;J$54,決統データ!$A$3:$DE$187,$E17+19,FALSE)</f>
        <v>0</v>
      </c>
      <c r="K17" s="31">
        <f>VLOOKUP($A17&amp;K$54,決統データ!$A$3:$DE$187,$E17+19,FALSE)</f>
        <v>0</v>
      </c>
      <c r="L17" s="31">
        <f>VLOOKUP($A17&amp;L$54,決統データ!$A$3:$DE$187,$E17+19,FALSE)</f>
        <v>17</v>
      </c>
      <c r="M17" s="175">
        <f t="shared" si="0"/>
        <v>17</v>
      </c>
    </row>
    <row r="18" spans="1:13" ht="15" customHeight="1" x14ac:dyDescent="0.2">
      <c r="A18" s="17" t="str">
        <f t="shared" si="1"/>
        <v>1622101</v>
      </c>
      <c r="B18" s="18" t="s">
        <v>755</v>
      </c>
      <c r="C18" s="19">
        <v>21</v>
      </c>
      <c r="D18" s="18" t="s">
        <v>412</v>
      </c>
      <c r="E18" s="115">
        <v>19</v>
      </c>
      <c r="F18" s="452"/>
      <c r="G18" s="241" t="s">
        <v>733</v>
      </c>
      <c r="H18" s="241"/>
      <c r="I18" s="31">
        <f>VLOOKUP($A18&amp;I$54,決統データ!$A$3:$DE$187,$E18+19,FALSE)</f>
        <v>0</v>
      </c>
      <c r="J18" s="31">
        <f>VLOOKUP($A18&amp;J$54,決統データ!$A$3:$DE$187,$E18+19,FALSE)</f>
        <v>57712</v>
      </c>
      <c r="K18" s="31">
        <f>VLOOKUP($A18&amp;K$54,決統データ!$A$3:$DE$187,$E18+19,FALSE)</f>
        <v>13562</v>
      </c>
      <c r="L18" s="31">
        <f>VLOOKUP($A18&amp;L$54,決統データ!$A$3:$DE$187,$E18+19,FALSE)</f>
        <v>0</v>
      </c>
      <c r="M18" s="175">
        <f t="shared" si="0"/>
        <v>71274</v>
      </c>
    </row>
    <row r="19" spans="1:13" ht="15" customHeight="1" x14ac:dyDescent="0.2">
      <c r="A19" s="17" t="str">
        <f t="shared" si="1"/>
        <v>1622101</v>
      </c>
      <c r="B19" s="18" t="s">
        <v>755</v>
      </c>
      <c r="C19" s="19">
        <v>21</v>
      </c>
      <c r="D19" s="18" t="s">
        <v>412</v>
      </c>
      <c r="E19" s="115">
        <v>21</v>
      </c>
      <c r="F19" s="452"/>
      <c r="G19" s="451" t="s">
        <v>732</v>
      </c>
      <c r="H19" s="51" t="s">
        <v>731</v>
      </c>
      <c r="I19" s="31">
        <f>VLOOKUP($A19&amp;I$54,決統データ!$A$3:$DE$187,$E19+19,FALSE)</f>
        <v>0</v>
      </c>
      <c r="J19" s="31">
        <f>VLOOKUP($A19&amp;J$54,決統データ!$A$3:$DE$187,$E19+19,FALSE)</f>
        <v>0</v>
      </c>
      <c r="K19" s="31">
        <f>VLOOKUP($A19&amp;K$54,決統データ!$A$3:$DE$187,$E19+19,FALSE)</f>
        <v>2865</v>
      </c>
      <c r="L19" s="31">
        <f>VLOOKUP($A19&amp;L$54,決統データ!$A$3:$DE$187,$E19+19,FALSE)</f>
        <v>0</v>
      </c>
      <c r="M19" s="175">
        <f t="shared" si="0"/>
        <v>2865</v>
      </c>
    </row>
    <row r="20" spans="1:13" ht="15" customHeight="1" x14ac:dyDescent="0.2">
      <c r="A20" s="17" t="str">
        <f t="shared" si="1"/>
        <v>1622101</v>
      </c>
      <c r="B20" s="18" t="s">
        <v>755</v>
      </c>
      <c r="C20" s="19">
        <v>21</v>
      </c>
      <c r="D20" s="18" t="s">
        <v>412</v>
      </c>
      <c r="E20" s="115">
        <v>22</v>
      </c>
      <c r="F20" s="452"/>
      <c r="G20" s="452"/>
      <c r="H20" s="51" t="s">
        <v>730</v>
      </c>
      <c r="I20" s="31">
        <f>VLOOKUP($A20&amp;I$54,決統データ!$A$3:$DE$187,$E20+19,FALSE)</f>
        <v>0</v>
      </c>
      <c r="J20" s="31">
        <f>VLOOKUP($A20&amp;J$54,決統データ!$A$3:$DE$187,$E20+19,FALSE)</f>
        <v>0</v>
      </c>
      <c r="K20" s="31">
        <f>VLOOKUP($A20&amp;K$54,決統データ!$A$3:$DE$187,$E20+19,FALSE)</f>
        <v>1105</v>
      </c>
      <c r="L20" s="31">
        <f>VLOOKUP($A20&amp;L$54,決統データ!$A$3:$DE$187,$E20+19,FALSE)</f>
        <v>14</v>
      </c>
      <c r="M20" s="175">
        <f t="shared" si="0"/>
        <v>1119</v>
      </c>
    </row>
    <row r="21" spans="1:13" ht="15" customHeight="1" x14ac:dyDescent="0.2">
      <c r="A21" s="17" t="str">
        <f t="shared" si="1"/>
        <v>1622101</v>
      </c>
      <c r="B21" s="18" t="s">
        <v>755</v>
      </c>
      <c r="C21" s="19">
        <v>21</v>
      </c>
      <c r="D21" s="18" t="s">
        <v>412</v>
      </c>
      <c r="E21" s="115">
        <v>23</v>
      </c>
      <c r="F21" s="452"/>
      <c r="G21" s="452"/>
      <c r="H21" s="51" t="s">
        <v>729</v>
      </c>
      <c r="I21" s="31">
        <f>VLOOKUP($A21&amp;I$54,決統データ!$A$3:$DE$187,$E21+19,FALSE)</f>
        <v>0</v>
      </c>
      <c r="J21" s="31">
        <f>VLOOKUP($A21&amp;J$54,決統データ!$A$3:$DE$187,$E21+19,FALSE)</f>
        <v>0</v>
      </c>
      <c r="K21" s="31">
        <f>VLOOKUP($A21&amp;K$54,決統データ!$A$3:$DE$187,$E21+19,FALSE)</f>
        <v>4599</v>
      </c>
      <c r="L21" s="31">
        <f>VLOOKUP($A21&amp;L$54,決統データ!$A$3:$DE$187,$E21+19,FALSE)</f>
        <v>0</v>
      </c>
      <c r="M21" s="175">
        <f t="shared" si="0"/>
        <v>4599</v>
      </c>
    </row>
    <row r="22" spans="1:13" ht="15" customHeight="1" x14ac:dyDescent="0.2">
      <c r="A22" s="17" t="str">
        <f t="shared" si="1"/>
        <v>1622101</v>
      </c>
      <c r="B22" s="18" t="s">
        <v>755</v>
      </c>
      <c r="C22" s="19">
        <v>21</v>
      </c>
      <c r="D22" s="18" t="s">
        <v>412</v>
      </c>
      <c r="E22" s="115">
        <v>24</v>
      </c>
      <c r="F22" s="452"/>
      <c r="G22" s="453"/>
      <c r="H22" s="51" t="s">
        <v>421</v>
      </c>
      <c r="I22" s="31">
        <f>VLOOKUP($A22&amp;I$54,決統データ!$A$3:$DE$187,$E22+19,FALSE)</f>
        <v>0</v>
      </c>
      <c r="J22" s="31">
        <f>VLOOKUP($A22&amp;J$54,決統データ!$A$3:$DE$187,$E22+19,FALSE)</f>
        <v>0</v>
      </c>
      <c r="K22" s="31">
        <f>VLOOKUP($A22&amp;K$54,決統データ!$A$3:$DE$187,$E22+19,FALSE)</f>
        <v>8569</v>
      </c>
      <c r="L22" s="31">
        <f>VLOOKUP($A22&amp;L$54,決統データ!$A$3:$DE$187,$E22+19,FALSE)</f>
        <v>14</v>
      </c>
      <c r="M22" s="175">
        <f t="shared" si="0"/>
        <v>8583</v>
      </c>
    </row>
    <row r="23" spans="1:13" ht="15" customHeight="1" x14ac:dyDescent="0.2">
      <c r="A23" s="17" t="str">
        <f t="shared" si="1"/>
        <v>1622101</v>
      </c>
      <c r="B23" s="18" t="s">
        <v>755</v>
      </c>
      <c r="C23" s="19">
        <v>21</v>
      </c>
      <c r="D23" s="18" t="s">
        <v>412</v>
      </c>
      <c r="E23" s="115">
        <v>27</v>
      </c>
      <c r="F23" s="452"/>
      <c r="G23" s="250" t="s">
        <v>728</v>
      </c>
      <c r="H23" s="261"/>
      <c r="I23" s="31">
        <f>VLOOKUP($A23&amp;I$54,決統データ!$A$3:$DE$187,$E23+19,FALSE)</f>
        <v>0</v>
      </c>
      <c r="J23" s="31">
        <f>VLOOKUP($A23&amp;J$54,決統データ!$A$3:$DE$187,$E23+19,FALSE)</f>
        <v>0</v>
      </c>
      <c r="K23" s="31">
        <f>VLOOKUP($A23&amp;K$54,決統データ!$A$3:$DE$187,$E23+19,FALSE)</f>
        <v>0</v>
      </c>
      <c r="L23" s="31">
        <f>VLOOKUP($A23&amp;L$54,決統データ!$A$3:$DE$187,$E23+19,FALSE)</f>
        <v>0</v>
      </c>
      <c r="M23" s="175">
        <f t="shared" si="0"/>
        <v>0</v>
      </c>
    </row>
    <row r="24" spans="1:13" ht="15" customHeight="1" x14ac:dyDescent="0.2">
      <c r="A24" s="17" t="str">
        <f t="shared" si="1"/>
        <v>1622101</v>
      </c>
      <c r="B24" s="18" t="s">
        <v>755</v>
      </c>
      <c r="C24" s="19">
        <v>21</v>
      </c>
      <c r="D24" s="18" t="s">
        <v>412</v>
      </c>
      <c r="E24" s="115">
        <v>28</v>
      </c>
      <c r="F24" s="452"/>
      <c r="G24" s="241" t="s">
        <v>369</v>
      </c>
      <c r="H24" s="241"/>
      <c r="I24" s="31">
        <f>VLOOKUP($A24&amp;I$54,決統データ!$A$3:$DE$187,$E24+19,FALSE)</f>
        <v>62</v>
      </c>
      <c r="J24" s="31">
        <f>VLOOKUP($A24&amp;J$54,決統データ!$A$3:$DE$187,$E24+19,FALSE)</f>
        <v>6429</v>
      </c>
      <c r="K24" s="31">
        <f>VLOOKUP($A24&amp;K$54,決統データ!$A$3:$DE$187,$E24+19,FALSE)</f>
        <v>20971</v>
      </c>
      <c r="L24" s="31">
        <f>VLOOKUP($A24&amp;L$54,決統データ!$A$3:$DE$187,$E24+19,FALSE)</f>
        <v>3746</v>
      </c>
      <c r="M24" s="175">
        <f t="shared" si="0"/>
        <v>31208</v>
      </c>
    </row>
    <row r="25" spans="1:13" ht="15" customHeight="1" x14ac:dyDescent="0.2">
      <c r="A25" s="17" t="str">
        <f t="shared" si="1"/>
        <v>1622101</v>
      </c>
      <c r="B25" s="18" t="s">
        <v>755</v>
      </c>
      <c r="C25" s="19">
        <v>21</v>
      </c>
      <c r="D25" s="18" t="s">
        <v>412</v>
      </c>
      <c r="E25" s="115">
        <v>29</v>
      </c>
      <c r="F25" s="453"/>
      <c r="G25" s="241" t="s">
        <v>727</v>
      </c>
      <c r="H25" s="241"/>
      <c r="I25" s="31">
        <f>VLOOKUP($A25&amp;I$54,決統データ!$A$3:$DE$187,$E25+19,FALSE)</f>
        <v>6599</v>
      </c>
      <c r="J25" s="31">
        <f>VLOOKUP($A25&amp;J$54,決統データ!$A$3:$DE$187,$E25+19,FALSE)</f>
        <v>70524</v>
      </c>
      <c r="K25" s="31">
        <f>VLOOKUP($A25&amp;K$54,決統データ!$A$3:$DE$187,$E25+19,FALSE)</f>
        <v>155096</v>
      </c>
      <c r="L25" s="31">
        <f>VLOOKUP($A25&amp;L$54,決統データ!$A$3:$DE$187,$E25+19,FALSE)</f>
        <v>14871</v>
      </c>
      <c r="M25" s="175">
        <f t="shared" si="0"/>
        <v>247090</v>
      </c>
    </row>
    <row r="26" spans="1:13" ht="15" customHeight="1" x14ac:dyDescent="0.2">
      <c r="A26" s="17" t="str">
        <f t="shared" si="1"/>
        <v>1622101</v>
      </c>
      <c r="B26" s="18" t="s">
        <v>755</v>
      </c>
      <c r="C26" s="19">
        <v>21</v>
      </c>
      <c r="D26" s="18" t="s">
        <v>412</v>
      </c>
      <c r="E26" s="115">
        <v>30</v>
      </c>
      <c r="F26" s="378" t="s">
        <v>751</v>
      </c>
      <c r="G26" s="241" t="s">
        <v>750</v>
      </c>
      <c r="H26" s="241"/>
      <c r="I26" s="31">
        <f>VLOOKUP($A26&amp;I$54,決統データ!$A$3:$DE$187,$E26+19,FALSE)</f>
        <v>0</v>
      </c>
      <c r="J26" s="31">
        <f>VLOOKUP($A26&amp;J$54,決統データ!$A$3:$DE$187,$E26+19,FALSE)</f>
        <v>0</v>
      </c>
      <c r="K26" s="31">
        <f>VLOOKUP($A26&amp;K$54,決統データ!$A$3:$DE$187,$E26+19,FALSE)</f>
        <v>234</v>
      </c>
      <c r="L26" s="31">
        <f>VLOOKUP($A26&amp;L$54,決統データ!$A$3:$DE$187,$E26+19,FALSE)</f>
        <v>36</v>
      </c>
      <c r="M26" s="175">
        <f t="shared" si="0"/>
        <v>270</v>
      </c>
    </row>
    <row r="27" spans="1:13" ht="15" customHeight="1" x14ac:dyDescent="0.2">
      <c r="A27" s="17" t="str">
        <f t="shared" si="1"/>
        <v>1622101</v>
      </c>
      <c r="B27" s="18" t="s">
        <v>755</v>
      </c>
      <c r="C27" s="19">
        <v>21</v>
      </c>
      <c r="D27" s="18" t="s">
        <v>412</v>
      </c>
      <c r="E27" s="14">
        <v>31</v>
      </c>
      <c r="F27" s="379"/>
      <c r="G27" s="241" t="s">
        <v>749</v>
      </c>
      <c r="H27" s="241"/>
      <c r="I27" s="31">
        <f>VLOOKUP($A27&amp;I$54,決統データ!$A$3:$DE$187,$E27+19,FALSE)</f>
        <v>0</v>
      </c>
      <c r="J27" s="31">
        <f>VLOOKUP($A27&amp;J$54,決統データ!$A$3:$DE$187,$E27+19,FALSE)</f>
        <v>0</v>
      </c>
      <c r="K27" s="31">
        <f>VLOOKUP($A27&amp;K$54,決統データ!$A$3:$DE$187,$E27+19,FALSE)</f>
        <v>20</v>
      </c>
      <c r="L27" s="31">
        <f>VLOOKUP($A27&amp;L$54,決統データ!$A$3:$DE$187,$E27+19,FALSE)</f>
        <v>3</v>
      </c>
      <c r="M27" s="175">
        <f t="shared" si="0"/>
        <v>23</v>
      </c>
    </row>
    <row r="28" spans="1:13" ht="15" customHeight="1" x14ac:dyDescent="0.2">
      <c r="A28" s="17" t="str">
        <f t="shared" si="1"/>
        <v>1622101</v>
      </c>
      <c r="B28" s="18" t="s">
        <v>755</v>
      </c>
      <c r="C28" s="19">
        <v>21</v>
      </c>
      <c r="D28" s="18" t="s">
        <v>412</v>
      </c>
      <c r="E28" s="14">
        <v>32</v>
      </c>
      <c r="F28" s="379"/>
      <c r="G28" s="241" t="s">
        <v>933</v>
      </c>
      <c r="H28" s="241"/>
      <c r="I28" s="31">
        <f>VLOOKUP($A28&amp;I$54,決統データ!$A$3:$DE$187,$E28+19,FALSE)</f>
        <v>0</v>
      </c>
      <c r="J28" s="31">
        <f>VLOOKUP($A28&amp;J$54,決統データ!$A$3:$DE$187,$E28+19,FALSE)</f>
        <v>0</v>
      </c>
      <c r="K28" s="31">
        <f>VLOOKUP($A28&amp;K$54,決統データ!$A$3:$DE$187,$E28+19,FALSE)</f>
        <v>1211</v>
      </c>
      <c r="L28" s="31">
        <f>VLOOKUP($A28&amp;L$54,決統データ!$A$3:$DE$187,$E28+19,FALSE)</f>
        <v>179</v>
      </c>
      <c r="M28" s="175">
        <f t="shared" si="0"/>
        <v>1390</v>
      </c>
    </row>
    <row r="29" spans="1:13" ht="15" customHeight="1" x14ac:dyDescent="0.2">
      <c r="A29" s="17" t="str">
        <f t="shared" si="1"/>
        <v>1622101</v>
      </c>
      <c r="B29" s="18" t="s">
        <v>755</v>
      </c>
      <c r="C29" s="19">
        <v>21</v>
      </c>
      <c r="D29" s="18" t="s">
        <v>412</v>
      </c>
      <c r="E29" s="14">
        <v>33</v>
      </c>
      <c r="F29" s="380"/>
      <c r="G29" s="250" t="s">
        <v>748</v>
      </c>
      <c r="H29" s="261"/>
      <c r="I29" s="31">
        <f>VLOOKUP($A29&amp;I$54,決統データ!$A$3:$DE$187,$E29+19,FALSE)</f>
        <v>0</v>
      </c>
      <c r="J29" s="31">
        <f>VLOOKUP($A29&amp;J$54,決統データ!$A$3:$DE$187,$E29+19,FALSE)</f>
        <v>0</v>
      </c>
      <c r="K29" s="31">
        <f>VLOOKUP($A29&amp;K$54,決統データ!$A$3:$DE$187,$E29+19,FALSE)</f>
        <v>321</v>
      </c>
      <c r="L29" s="31">
        <f>VLOOKUP($A29&amp;L$54,決統データ!$A$3:$DE$187,$E29+19,FALSE)</f>
        <v>82</v>
      </c>
      <c r="M29" s="175">
        <f t="shared" si="0"/>
        <v>403</v>
      </c>
    </row>
    <row r="30" spans="1:13" ht="15" customHeight="1" x14ac:dyDescent="0.2">
      <c r="F30" s="451" t="s">
        <v>747</v>
      </c>
      <c r="G30" s="364" t="s">
        <v>483</v>
      </c>
      <c r="H30" s="72" t="s">
        <v>746</v>
      </c>
      <c r="I30" s="12">
        <f t="shared" ref="I30:I51" si="2">I4/$I$25*100</f>
        <v>0</v>
      </c>
      <c r="J30" s="12">
        <f t="shared" ref="J30:J51" si="3">J4/$J$25*100</f>
        <v>0</v>
      </c>
      <c r="K30" s="12">
        <f t="shared" ref="K30:K51" si="4">K4/$K$25*100</f>
        <v>31.871228142569763</v>
      </c>
      <c r="L30" s="12">
        <f t="shared" ref="L30:L51" si="5">L4/$L$25*100</f>
        <v>31.638760002689796</v>
      </c>
      <c r="M30" s="167">
        <f t="shared" ref="M30:M51" si="6">M4/$M$25*100</f>
        <v>21.9094257153264</v>
      </c>
    </row>
    <row r="31" spans="1:13" ht="15" customHeight="1" x14ac:dyDescent="0.2">
      <c r="F31" s="452"/>
      <c r="G31" s="402"/>
      <c r="H31" s="49" t="s">
        <v>745</v>
      </c>
      <c r="I31" s="12">
        <f t="shared" si="2"/>
        <v>0</v>
      </c>
      <c r="J31" s="12">
        <f t="shared" si="3"/>
        <v>0</v>
      </c>
      <c r="K31" s="12">
        <f t="shared" si="4"/>
        <v>20.280342497549906</v>
      </c>
      <c r="L31" s="12">
        <f t="shared" si="5"/>
        <v>17.073498755967993</v>
      </c>
      <c r="M31" s="167">
        <f t="shared" si="6"/>
        <v>13.757335383868227</v>
      </c>
    </row>
    <row r="32" spans="1:13" ht="15" customHeight="1" x14ac:dyDescent="0.2">
      <c r="F32" s="452"/>
      <c r="G32" s="402"/>
      <c r="H32" s="49" t="s">
        <v>744</v>
      </c>
      <c r="I32" s="12">
        <f t="shared" si="2"/>
        <v>0</v>
      </c>
      <c r="J32" s="12">
        <f t="shared" si="3"/>
        <v>0</v>
      </c>
      <c r="K32" s="12">
        <f t="shared" si="4"/>
        <v>5.3128385000257907</v>
      </c>
      <c r="L32" s="12">
        <f t="shared" si="5"/>
        <v>11.707349875596799</v>
      </c>
      <c r="M32" s="167">
        <f t="shared" si="6"/>
        <v>4.0394188352422189</v>
      </c>
    </row>
    <row r="33" spans="6:13" ht="15" customHeight="1" x14ac:dyDescent="0.2">
      <c r="F33" s="452"/>
      <c r="G33" s="402"/>
      <c r="H33" s="49" t="s">
        <v>743</v>
      </c>
      <c r="I33" s="12">
        <f t="shared" si="2"/>
        <v>0</v>
      </c>
      <c r="J33" s="12">
        <f t="shared" si="3"/>
        <v>0</v>
      </c>
      <c r="K33" s="12">
        <f t="shared" si="4"/>
        <v>0</v>
      </c>
      <c r="L33" s="12">
        <f t="shared" si="5"/>
        <v>0</v>
      </c>
      <c r="M33" s="167">
        <f t="shared" si="6"/>
        <v>0</v>
      </c>
    </row>
    <row r="34" spans="6:13" ht="15" customHeight="1" x14ac:dyDescent="0.2">
      <c r="F34" s="452"/>
      <c r="G34" s="402"/>
      <c r="H34" s="49" t="s">
        <v>742</v>
      </c>
      <c r="I34" s="12">
        <f t="shared" si="2"/>
        <v>0</v>
      </c>
      <c r="J34" s="12">
        <f t="shared" si="3"/>
        <v>0</v>
      </c>
      <c r="K34" s="12">
        <f t="shared" si="4"/>
        <v>11.271728477845979</v>
      </c>
      <c r="L34" s="12">
        <f t="shared" si="5"/>
        <v>9.6967251697935577</v>
      </c>
      <c r="M34" s="167">
        <f t="shared" si="6"/>
        <v>7.6587478246792671</v>
      </c>
    </row>
    <row r="35" spans="6:13" ht="15" customHeight="1" x14ac:dyDescent="0.2">
      <c r="F35" s="452"/>
      <c r="G35" s="402"/>
      <c r="H35" s="49" t="s">
        <v>421</v>
      </c>
      <c r="I35" s="12">
        <f t="shared" si="2"/>
        <v>0</v>
      </c>
      <c r="J35" s="12">
        <f t="shared" si="3"/>
        <v>0</v>
      </c>
      <c r="K35" s="12">
        <f t="shared" si="4"/>
        <v>68.736137617991432</v>
      </c>
      <c r="L35" s="12">
        <f t="shared" si="5"/>
        <v>70.116333804048153</v>
      </c>
      <c r="M35" s="167">
        <f t="shared" si="6"/>
        <v>47.364927759116107</v>
      </c>
    </row>
    <row r="36" spans="6:13" ht="15" customHeight="1" x14ac:dyDescent="0.2">
      <c r="F36" s="452"/>
      <c r="G36" s="241" t="s">
        <v>741</v>
      </c>
      <c r="H36" s="241"/>
      <c r="I36" s="12">
        <f t="shared" si="2"/>
        <v>93.105015911501738</v>
      </c>
      <c r="J36" s="12">
        <f t="shared" si="3"/>
        <v>3.5448925188588283E-2</v>
      </c>
      <c r="K36" s="12">
        <f t="shared" si="4"/>
        <v>0</v>
      </c>
      <c r="L36" s="12">
        <f t="shared" si="5"/>
        <v>0</v>
      </c>
      <c r="M36" s="167">
        <f t="shared" si="6"/>
        <v>2.4966611356186004</v>
      </c>
    </row>
    <row r="37" spans="6:13" ht="15" customHeight="1" x14ac:dyDescent="0.2">
      <c r="F37" s="452"/>
      <c r="G37" s="402" t="s">
        <v>286</v>
      </c>
      <c r="H37" s="49" t="s">
        <v>740</v>
      </c>
      <c r="I37" s="12">
        <f t="shared" si="2"/>
        <v>93.105015911501738</v>
      </c>
      <c r="J37" s="12">
        <f t="shared" si="3"/>
        <v>3.5448925188588283E-2</v>
      </c>
      <c r="K37" s="12">
        <f t="shared" si="4"/>
        <v>0</v>
      </c>
      <c r="L37" s="12">
        <f t="shared" si="5"/>
        <v>0</v>
      </c>
      <c r="M37" s="167">
        <f t="shared" si="6"/>
        <v>2.4966611356186004</v>
      </c>
    </row>
    <row r="38" spans="6:13" ht="15" customHeight="1" x14ac:dyDescent="0.2">
      <c r="F38" s="452"/>
      <c r="G38" s="402"/>
      <c r="H38" s="49" t="s">
        <v>739</v>
      </c>
      <c r="I38" s="12">
        <f t="shared" si="2"/>
        <v>0</v>
      </c>
      <c r="J38" s="12">
        <f t="shared" si="3"/>
        <v>0</v>
      </c>
      <c r="K38" s="12">
        <f t="shared" si="4"/>
        <v>0</v>
      </c>
      <c r="L38" s="12">
        <f t="shared" si="5"/>
        <v>0</v>
      </c>
      <c r="M38" s="167">
        <f t="shared" si="6"/>
        <v>0</v>
      </c>
    </row>
    <row r="39" spans="6:13" ht="15" customHeight="1" x14ac:dyDescent="0.2">
      <c r="F39" s="452"/>
      <c r="G39" s="402"/>
      <c r="H39" s="49" t="s">
        <v>738</v>
      </c>
      <c r="I39" s="12">
        <f t="shared" si="2"/>
        <v>0</v>
      </c>
      <c r="J39" s="12">
        <f t="shared" si="3"/>
        <v>0</v>
      </c>
      <c r="K39" s="12">
        <f t="shared" si="4"/>
        <v>0</v>
      </c>
      <c r="L39" s="12">
        <f t="shared" si="5"/>
        <v>0</v>
      </c>
      <c r="M39" s="167">
        <f t="shared" si="6"/>
        <v>0</v>
      </c>
    </row>
    <row r="40" spans="6:13" ht="15" customHeight="1" x14ac:dyDescent="0.2">
      <c r="F40" s="452"/>
      <c r="G40" s="241" t="s">
        <v>737</v>
      </c>
      <c r="H40" s="241"/>
      <c r="I40" s="12">
        <f t="shared" si="2"/>
        <v>0</v>
      </c>
      <c r="J40" s="12">
        <f t="shared" si="3"/>
        <v>7.4584538596789747</v>
      </c>
      <c r="K40" s="12">
        <f t="shared" si="4"/>
        <v>2.6261154381802236</v>
      </c>
      <c r="L40" s="12">
        <f t="shared" si="5"/>
        <v>1.2036850245444153</v>
      </c>
      <c r="M40" s="167">
        <f t="shared" si="6"/>
        <v>3.8496094540450847</v>
      </c>
    </row>
    <row r="41" spans="6:13" ht="15" customHeight="1" x14ac:dyDescent="0.2">
      <c r="F41" s="452"/>
      <c r="G41" s="241" t="s">
        <v>736</v>
      </c>
      <c r="H41" s="241"/>
      <c r="I41" s="12">
        <f t="shared" si="2"/>
        <v>0</v>
      </c>
      <c r="J41" s="12">
        <f t="shared" si="3"/>
        <v>0.15455731382224491</v>
      </c>
      <c r="K41" s="12">
        <f t="shared" si="4"/>
        <v>8.575333986692113E-2</v>
      </c>
      <c r="L41" s="12">
        <f t="shared" si="5"/>
        <v>2.2056351287741243</v>
      </c>
      <c r="M41" s="167">
        <f t="shared" si="6"/>
        <v>0.23068517544214659</v>
      </c>
    </row>
    <row r="42" spans="6:13" ht="15" customHeight="1" x14ac:dyDescent="0.2">
      <c r="F42" s="452"/>
      <c r="G42" s="241" t="s">
        <v>735</v>
      </c>
      <c r="H42" s="241"/>
      <c r="I42" s="12">
        <f t="shared" si="2"/>
        <v>5.955447795120473</v>
      </c>
      <c r="J42" s="12">
        <f t="shared" si="3"/>
        <v>1.4023594804605526</v>
      </c>
      <c r="K42" s="12">
        <f t="shared" si="4"/>
        <v>0.7614638675401042</v>
      </c>
      <c r="L42" s="12">
        <f t="shared" si="5"/>
        <v>1.0759195750117678</v>
      </c>
      <c r="M42" s="167">
        <f t="shared" si="6"/>
        <v>1.1020276012788863</v>
      </c>
    </row>
    <row r="43" spans="6:13" ht="15" customHeight="1" x14ac:dyDescent="0.2">
      <c r="F43" s="452"/>
      <c r="G43" s="241" t="s">
        <v>734</v>
      </c>
      <c r="H43" s="241"/>
      <c r="I43" s="12">
        <f t="shared" si="2"/>
        <v>0</v>
      </c>
      <c r="J43" s="12">
        <f t="shared" si="3"/>
        <v>0</v>
      </c>
      <c r="K43" s="12">
        <f t="shared" si="4"/>
        <v>0</v>
      </c>
      <c r="L43" s="12">
        <f>L17/$L$25*100</f>
        <v>0.11431645484500035</v>
      </c>
      <c r="M43" s="167">
        <f t="shared" si="6"/>
        <v>6.8800841798534948E-3</v>
      </c>
    </row>
    <row r="44" spans="6:13" ht="15" customHeight="1" x14ac:dyDescent="0.2">
      <c r="F44" s="452"/>
      <c r="G44" s="241" t="s">
        <v>733</v>
      </c>
      <c r="H44" s="241"/>
      <c r="I44" s="12">
        <f t="shared" si="2"/>
        <v>0</v>
      </c>
      <c r="J44" s="12">
        <f t="shared" si="3"/>
        <v>81.833134819352281</v>
      </c>
      <c r="K44" s="12">
        <f t="shared" si="4"/>
        <v>8.744261618610409</v>
      </c>
      <c r="L44" s="12">
        <f t="shared" si="5"/>
        <v>0</v>
      </c>
      <c r="M44" s="167">
        <f t="shared" si="6"/>
        <v>28.845359990286941</v>
      </c>
    </row>
    <row r="45" spans="6:13" ht="15" customHeight="1" x14ac:dyDescent="0.2">
      <c r="F45" s="452"/>
      <c r="G45" s="451" t="s">
        <v>732</v>
      </c>
      <c r="H45" s="51" t="s">
        <v>731</v>
      </c>
      <c r="I45" s="12">
        <f t="shared" si="2"/>
        <v>0</v>
      </c>
      <c r="J45" s="12">
        <f t="shared" si="3"/>
        <v>0</v>
      </c>
      <c r="K45" s="12">
        <f t="shared" si="4"/>
        <v>1.8472429978851808</v>
      </c>
      <c r="L45" s="12">
        <f t="shared" si="5"/>
        <v>0</v>
      </c>
      <c r="M45" s="167">
        <f t="shared" si="6"/>
        <v>1.1594965397223684</v>
      </c>
    </row>
    <row r="46" spans="6:13" ht="15" customHeight="1" x14ac:dyDescent="0.2">
      <c r="F46" s="452"/>
      <c r="G46" s="452"/>
      <c r="H46" s="51" t="s">
        <v>730</v>
      </c>
      <c r="I46" s="12">
        <f t="shared" si="2"/>
        <v>0</v>
      </c>
      <c r="J46" s="12">
        <f t="shared" si="3"/>
        <v>0</v>
      </c>
      <c r="K46" s="12">
        <f t="shared" si="4"/>
        <v>0.71246195904472076</v>
      </c>
      <c r="L46" s="12">
        <f t="shared" si="5"/>
        <v>9.4142962813529685E-2</v>
      </c>
      <c r="M46" s="167">
        <f t="shared" si="6"/>
        <v>0.45287142336800357</v>
      </c>
    </row>
    <row r="47" spans="6:13" ht="15" customHeight="1" x14ac:dyDescent="0.2">
      <c r="F47" s="452"/>
      <c r="G47" s="452"/>
      <c r="H47" s="51" t="s">
        <v>729</v>
      </c>
      <c r="I47" s="12">
        <f t="shared" si="2"/>
        <v>0</v>
      </c>
      <c r="J47" s="12">
        <f t="shared" si="3"/>
        <v>0</v>
      </c>
      <c r="K47" s="12">
        <f t="shared" si="4"/>
        <v>2.9652602259245886</v>
      </c>
      <c r="L47" s="12">
        <f t="shared" si="5"/>
        <v>0</v>
      </c>
      <c r="M47" s="167">
        <f t="shared" si="6"/>
        <v>1.8612651260674247</v>
      </c>
    </row>
    <row r="48" spans="6:13" ht="15" customHeight="1" x14ac:dyDescent="0.2">
      <c r="F48" s="452"/>
      <c r="G48" s="453"/>
      <c r="H48" s="51" t="s">
        <v>421</v>
      </c>
      <c r="I48" s="12">
        <f t="shared" si="2"/>
        <v>0</v>
      </c>
      <c r="J48" s="12">
        <f t="shared" si="3"/>
        <v>0</v>
      </c>
      <c r="K48" s="12">
        <f t="shared" si="4"/>
        <v>5.5249651828544906</v>
      </c>
      <c r="L48" s="12">
        <f t="shared" si="5"/>
        <v>9.4142962813529685E-2</v>
      </c>
      <c r="M48" s="167">
        <f t="shared" si="6"/>
        <v>3.4736330891577967</v>
      </c>
    </row>
    <row r="49" spans="6:13" ht="15" customHeight="1" x14ac:dyDescent="0.2">
      <c r="F49" s="452"/>
      <c r="G49" s="250" t="s">
        <v>728</v>
      </c>
      <c r="H49" s="261"/>
      <c r="I49" s="12">
        <f t="shared" si="2"/>
        <v>0</v>
      </c>
      <c r="J49" s="12">
        <f t="shared" si="3"/>
        <v>0</v>
      </c>
      <c r="K49" s="12">
        <f t="shared" si="4"/>
        <v>0</v>
      </c>
      <c r="L49" s="12">
        <f t="shared" si="5"/>
        <v>0</v>
      </c>
      <c r="M49" s="167">
        <f t="shared" si="6"/>
        <v>0</v>
      </c>
    </row>
    <row r="50" spans="6:13" ht="15" customHeight="1" x14ac:dyDescent="0.2">
      <c r="F50" s="452"/>
      <c r="G50" s="241" t="s">
        <v>369</v>
      </c>
      <c r="H50" s="241"/>
      <c r="I50" s="12">
        <f t="shared" si="2"/>
        <v>0.93953629337778455</v>
      </c>
      <c r="J50" s="12">
        <f t="shared" si="3"/>
        <v>9.1160456014973619</v>
      </c>
      <c r="K50" s="12">
        <f t="shared" si="4"/>
        <v>13.521302934956413</v>
      </c>
      <c r="L50" s="12">
        <f t="shared" si="5"/>
        <v>25.189967049963013</v>
      </c>
      <c r="M50" s="167">
        <f t="shared" si="6"/>
        <v>12.630215710874579</v>
      </c>
    </row>
    <row r="51" spans="6:13" ht="15" customHeight="1" x14ac:dyDescent="0.2">
      <c r="F51" s="453"/>
      <c r="G51" s="241" t="s">
        <v>727</v>
      </c>
      <c r="H51" s="241"/>
      <c r="I51" s="12">
        <f t="shared" si="2"/>
        <v>100</v>
      </c>
      <c r="J51" s="12">
        <f t="shared" si="3"/>
        <v>100</v>
      </c>
      <c r="K51" s="12">
        <f t="shared" si="4"/>
        <v>100</v>
      </c>
      <c r="L51" s="12">
        <f t="shared" si="5"/>
        <v>100</v>
      </c>
      <c r="M51" s="167">
        <f t="shared" si="6"/>
        <v>100</v>
      </c>
    </row>
    <row r="52" spans="6:13" hidden="1" x14ac:dyDescent="0.2"/>
    <row r="53" spans="6:13" hidden="1" x14ac:dyDescent="0.2"/>
    <row r="54" spans="6:13" hidden="1" x14ac:dyDescent="0.2">
      <c r="I54" s="84" t="str">
        <f>+I55&amp;I57</f>
        <v>262129001</v>
      </c>
      <c r="J54" s="84" t="str">
        <f>+J55&amp;J57</f>
        <v>262129002</v>
      </c>
      <c r="K54" s="84" t="str">
        <f>+K55&amp;K57</f>
        <v>264075001</v>
      </c>
      <c r="L54" s="84" t="str">
        <f>+L55&amp;L57</f>
        <v>264636001</v>
      </c>
    </row>
    <row r="55" spans="6:13" hidden="1" x14ac:dyDescent="0.2">
      <c r="I55" s="84" t="s">
        <v>235</v>
      </c>
      <c r="J55" s="84" t="s">
        <v>235</v>
      </c>
      <c r="K55" s="147" t="s">
        <v>238</v>
      </c>
      <c r="L55" s="84" t="s">
        <v>240</v>
      </c>
    </row>
    <row r="56" spans="6:13" hidden="1" x14ac:dyDescent="0.2">
      <c r="I56" s="83" t="s">
        <v>236</v>
      </c>
      <c r="J56" s="83" t="s">
        <v>236</v>
      </c>
      <c r="K56" s="147" t="s">
        <v>239</v>
      </c>
      <c r="L56" s="83" t="s">
        <v>132</v>
      </c>
    </row>
    <row r="57" spans="6:13" hidden="1" x14ac:dyDescent="0.2">
      <c r="I57" s="83" t="s">
        <v>381</v>
      </c>
      <c r="J57" s="123" t="s">
        <v>9</v>
      </c>
      <c r="K57" s="147" t="s">
        <v>381</v>
      </c>
      <c r="L57" s="83" t="s">
        <v>381</v>
      </c>
    </row>
    <row r="58" spans="6:13" ht="42" hidden="1" x14ac:dyDescent="0.2">
      <c r="I58" s="112" t="s">
        <v>384</v>
      </c>
      <c r="J58" s="112" t="s">
        <v>383</v>
      </c>
      <c r="K58" s="178" t="s">
        <v>39</v>
      </c>
      <c r="L58" s="112" t="s">
        <v>382</v>
      </c>
    </row>
  </sheetData>
  <sheetProtection algorithmName="SHA-512" hashValue="pc4Eq1nfsBYtyXGXyrzgYwEfBajXcmzFysgLDMoicNZTTExMVEbMNOEm7+hrwN0py1PH4FMwQCsPqnXMUW6plg==" saltValue="f0o/W20RvCFCYi4VBEr6GQ==" spinCount="100000" sheet="1" objects="1" scenarios="1"/>
  <customSheetViews>
    <customSheetView guid="{247A5D4D-80F1-4466-92F7-7A3BC78E450F}" printArea="1">
      <selection activeCell="C43" sqref="C43"/>
      <pageMargins left="0.78740157480314965" right="0.78740157480314965" top="0.78740157480314965" bottom="0.78740157480314965" header="0.51181102362204722" footer="0.51181102362204722"/>
      <pageSetup paperSize="9" scale="62" orientation="landscape" blackAndWhite="1" errors="blank" horizontalDpi="300" verticalDpi="300"/>
      <headerFooter alignWithMargins="0"/>
    </customSheetView>
  </customSheetViews>
  <mergeCells count="33">
    <mergeCell ref="F2:H2"/>
    <mergeCell ref="G4:G9"/>
    <mergeCell ref="G10:H10"/>
    <mergeCell ref="G11:G13"/>
    <mergeCell ref="F3:H3"/>
    <mergeCell ref="F4:F25"/>
    <mergeCell ref="G19:G22"/>
    <mergeCell ref="G17:H17"/>
    <mergeCell ref="G18:H18"/>
    <mergeCell ref="G23:H23"/>
    <mergeCell ref="G14:H14"/>
    <mergeCell ref="G15:H15"/>
    <mergeCell ref="G16:H16"/>
    <mergeCell ref="G24:H24"/>
    <mergeCell ref="G25:H25"/>
    <mergeCell ref="F30:F51"/>
    <mergeCell ref="G45:G48"/>
    <mergeCell ref="G49:H49"/>
    <mergeCell ref="G50:H50"/>
    <mergeCell ref="G51:H51"/>
    <mergeCell ref="G43:H43"/>
    <mergeCell ref="G30:G35"/>
    <mergeCell ref="G41:H41"/>
    <mergeCell ref="G42:H42"/>
    <mergeCell ref="G36:H36"/>
    <mergeCell ref="G37:G39"/>
    <mergeCell ref="G40:H40"/>
    <mergeCell ref="G44:H44"/>
    <mergeCell ref="F26:F29"/>
    <mergeCell ref="G29:H29"/>
    <mergeCell ref="G28:H28"/>
    <mergeCell ref="G26:H26"/>
    <mergeCell ref="G27:H27"/>
  </mergeCells>
  <phoneticPr fontId="3"/>
  <pageMargins left="0.78740157480314965" right="0.78740157480314965" top="0.78740157480314965" bottom="0.78740157480314965" header="0.51181102362204722" footer="0.51181102362204722"/>
  <pageSetup paperSize="9" scale="97" fitToWidth="0" orientation="portrait" blackAndWhite="1" errors="blank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7030A0"/>
  </sheetPr>
  <dimension ref="A1:DO190"/>
  <sheetViews>
    <sheetView zoomScale="90" zoomScaleNormal="90" workbookViewId="0">
      <pane xSplit="11" ySplit="1" topLeftCell="L110" activePane="bottomRight" state="frozen"/>
      <selection pane="topRight" activeCell="K1" sqref="K1"/>
      <selection pane="bottomLeft" activeCell="A2" sqref="A2"/>
      <selection pane="bottomRight" activeCell="I98" sqref="I98"/>
    </sheetView>
  </sheetViews>
  <sheetFormatPr defaultColWidth="9" defaultRowHeight="14" x14ac:dyDescent="0.2"/>
  <cols>
    <col min="1" max="1" width="20" style="180" customWidth="1"/>
    <col min="2" max="8" width="9" style="180"/>
    <col min="9" max="9" width="19.4140625" style="180" customWidth="1"/>
    <col min="10" max="16384" width="9" style="180"/>
  </cols>
  <sheetData>
    <row r="1" spans="1:118" x14ac:dyDescent="0.2">
      <c r="B1" s="179" t="s">
        <v>204</v>
      </c>
      <c r="C1" s="179" t="s">
        <v>205</v>
      </c>
      <c r="D1" s="179" t="s">
        <v>206</v>
      </c>
      <c r="E1" s="179" t="s">
        <v>207</v>
      </c>
      <c r="F1" s="179" t="s">
        <v>208</v>
      </c>
      <c r="G1" s="179" t="s">
        <v>61</v>
      </c>
      <c r="H1" s="179" t="s">
        <v>209</v>
      </c>
      <c r="I1" s="179" t="s">
        <v>210</v>
      </c>
      <c r="J1" s="179" t="s">
        <v>62</v>
      </c>
      <c r="K1" s="179" t="s">
        <v>211</v>
      </c>
      <c r="L1" s="179" t="s">
        <v>63</v>
      </c>
      <c r="M1" s="179" t="s">
        <v>64</v>
      </c>
      <c r="N1" s="179" t="s">
        <v>65</v>
      </c>
      <c r="O1" s="179" t="s">
        <v>133</v>
      </c>
      <c r="P1" s="179" t="s">
        <v>134</v>
      </c>
      <c r="Q1" s="179" t="s">
        <v>135</v>
      </c>
      <c r="R1" s="179" t="s">
        <v>136</v>
      </c>
      <c r="S1" s="179" t="s">
        <v>137</v>
      </c>
      <c r="T1" s="180" t="s">
        <v>66</v>
      </c>
      <c r="U1" s="180" t="s">
        <v>67</v>
      </c>
      <c r="V1" s="180" t="s">
        <v>68</v>
      </c>
      <c r="W1" s="180" t="s">
        <v>69</v>
      </c>
      <c r="X1" s="180" t="s">
        <v>70</v>
      </c>
      <c r="Y1" s="180" t="s">
        <v>71</v>
      </c>
      <c r="Z1" s="180" t="s">
        <v>72</v>
      </c>
      <c r="AA1" s="180" t="s">
        <v>73</v>
      </c>
      <c r="AB1" s="180" t="s">
        <v>74</v>
      </c>
      <c r="AC1" s="180" t="s">
        <v>75</v>
      </c>
      <c r="AD1" s="180" t="s">
        <v>76</v>
      </c>
      <c r="AE1" s="180" t="s">
        <v>77</v>
      </c>
      <c r="AF1" s="180" t="s">
        <v>78</v>
      </c>
      <c r="AG1" s="180" t="s">
        <v>79</v>
      </c>
      <c r="AH1" s="180" t="s">
        <v>80</v>
      </c>
      <c r="AI1" s="180" t="s">
        <v>81</v>
      </c>
      <c r="AJ1" s="180" t="s">
        <v>82</v>
      </c>
      <c r="AK1" s="180" t="s">
        <v>83</v>
      </c>
      <c r="AL1" s="180" t="s">
        <v>84</v>
      </c>
      <c r="AM1" s="180" t="s">
        <v>85</v>
      </c>
      <c r="AN1" s="180" t="s">
        <v>86</v>
      </c>
      <c r="AO1" s="180" t="s">
        <v>87</v>
      </c>
      <c r="AP1" s="180" t="s">
        <v>88</v>
      </c>
      <c r="AQ1" s="180" t="s">
        <v>89</v>
      </c>
      <c r="AR1" s="180" t="s">
        <v>90</v>
      </c>
      <c r="AS1" s="180" t="s">
        <v>91</v>
      </c>
      <c r="AT1" s="180" t="s">
        <v>92</v>
      </c>
      <c r="AU1" s="180" t="s">
        <v>93</v>
      </c>
      <c r="AV1" s="180" t="s">
        <v>94</v>
      </c>
      <c r="AW1" s="180" t="s">
        <v>95</v>
      </c>
      <c r="AX1" s="180" t="s">
        <v>96</v>
      </c>
      <c r="AY1" s="180" t="s">
        <v>97</v>
      </c>
      <c r="AZ1" s="180" t="s">
        <v>98</v>
      </c>
      <c r="BA1" s="180" t="s">
        <v>99</v>
      </c>
      <c r="BB1" s="180" t="s">
        <v>100</v>
      </c>
      <c r="BC1" s="180" t="s">
        <v>101</v>
      </c>
      <c r="BD1" s="180" t="s">
        <v>102</v>
      </c>
      <c r="BE1" s="180" t="s">
        <v>103</v>
      </c>
      <c r="BF1" s="180" t="s">
        <v>104</v>
      </c>
      <c r="BG1" s="180" t="s">
        <v>105</v>
      </c>
      <c r="BH1" s="180" t="s">
        <v>106</v>
      </c>
      <c r="BI1" s="180" t="s">
        <v>107</v>
      </c>
      <c r="BJ1" s="180" t="s">
        <v>108</v>
      </c>
      <c r="BK1" s="180" t="s">
        <v>109</v>
      </c>
      <c r="BL1" s="180" t="s">
        <v>110</v>
      </c>
      <c r="BM1" s="180" t="s">
        <v>111</v>
      </c>
      <c r="BN1" s="180" t="s">
        <v>112</v>
      </c>
      <c r="BO1" s="180" t="s">
        <v>113</v>
      </c>
      <c r="BP1" s="180" t="s">
        <v>114</v>
      </c>
      <c r="BQ1" s="180" t="s">
        <v>115</v>
      </c>
      <c r="BR1" s="180" t="s">
        <v>116</v>
      </c>
      <c r="BS1" s="180" t="s">
        <v>117</v>
      </c>
      <c r="BT1" s="180" t="s">
        <v>118</v>
      </c>
      <c r="BU1" s="180" t="s">
        <v>119</v>
      </c>
      <c r="BV1" s="180" t="s">
        <v>120</v>
      </c>
      <c r="BW1" s="180" t="s">
        <v>121</v>
      </c>
      <c r="BX1" s="180" t="s">
        <v>122</v>
      </c>
      <c r="BY1" s="180" t="s">
        <v>123</v>
      </c>
      <c r="BZ1" s="180" t="s">
        <v>124</v>
      </c>
      <c r="CA1" s="180" t="s">
        <v>125</v>
      </c>
      <c r="CB1" s="180" t="s">
        <v>250</v>
      </c>
      <c r="CC1" s="180" t="s">
        <v>251</v>
      </c>
      <c r="CD1" s="180" t="s">
        <v>252</v>
      </c>
      <c r="CE1" s="180" t="s">
        <v>253</v>
      </c>
      <c r="CF1" s="180" t="s">
        <v>254</v>
      </c>
      <c r="CG1" s="180" t="s">
        <v>255</v>
      </c>
      <c r="CH1" s="180" t="s">
        <v>256</v>
      </c>
      <c r="CI1" s="180" t="s">
        <v>257</v>
      </c>
      <c r="CJ1" s="180" t="s">
        <v>258</v>
      </c>
      <c r="CK1" s="180" t="s">
        <v>259</v>
      </c>
      <c r="CL1" s="180" t="s">
        <v>260</v>
      </c>
      <c r="CM1" s="180" t="s">
        <v>261</v>
      </c>
      <c r="CN1" s="180" t="s">
        <v>262</v>
      </c>
      <c r="CO1" s="180" t="s">
        <v>263</v>
      </c>
      <c r="CP1" s="180" t="s">
        <v>264</v>
      </c>
      <c r="CQ1" s="180" t="s">
        <v>265</v>
      </c>
      <c r="CR1" s="180" t="s">
        <v>266</v>
      </c>
      <c r="CS1" s="180" t="s">
        <v>267</v>
      </c>
      <c r="CT1" s="180" t="s">
        <v>268</v>
      </c>
      <c r="CU1" s="180" t="s">
        <v>269</v>
      </c>
      <c r="CV1" s="180" t="s">
        <v>913</v>
      </c>
      <c r="CW1" s="180" t="s">
        <v>914</v>
      </c>
      <c r="CX1" s="180" t="s">
        <v>915</v>
      </c>
      <c r="CY1" s="180" t="s">
        <v>916</v>
      </c>
      <c r="CZ1" s="180" t="s">
        <v>917</v>
      </c>
      <c r="DA1" s="180" t="s">
        <v>918</v>
      </c>
      <c r="DB1" s="180" t="s">
        <v>919</v>
      </c>
      <c r="DC1" s="180" t="s">
        <v>920</v>
      </c>
      <c r="DD1" s="180" t="s">
        <v>921</v>
      </c>
      <c r="DE1" s="180" t="s">
        <v>922</v>
      </c>
      <c r="DF1" s="180" t="s">
        <v>923</v>
      </c>
      <c r="DG1" s="180" t="s">
        <v>924</v>
      </c>
      <c r="DH1" s="180" t="s">
        <v>925</v>
      </c>
      <c r="DI1" s="180" t="s">
        <v>926</v>
      </c>
      <c r="DJ1" s="180" t="s">
        <v>927</v>
      </c>
      <c r="DK1" s="180" t="s">
        <v>928</v>
      </c>
      <c r="DL1" s="180" t="s">
        <v>929</v>
      </c>
      <c r="DM1" s="180" t="s">
        <v>930</v>
      </c>
      <c r="DN1" s="180" t="s">
        <v>931</v>
      </c>
    </row>
    <row r="2" spans="1:118" x14ac:dyDescent="0.2">
      <c r="A2" s="222" t="str">
        <f>+D2&amp;E2&amp;J2&amp;K2&amp;F2&amp;H2</f>
        <v>1002601262013000</v>
      </c>
      <c r="B2" s="223" t="s">
        <v>947</v>
      </c>
      <c r="C2" s="223" t="s">
        <v>212</v>
      </c>
      <c r="D2" s="223" t="s">
        <v>222</v>
      </c>
      <c r="E2" s="223" t="s">
        <v>214</v>
      </c>
      <c r="F2" s="223" t="s">
        <v>230</v>
      </c>
      <c r="G2" s="223" t="s">
        <v>126</v>
      </c>
      <c r="H2" s="223" t="s">
        <v>215</v>
      </c>
      <c r="I2" s="224"/>
      <c r="J2" s="223" t="s">
        <v>223</v>
      </c>
      <c r="K2" s="223" t="s">
        <v>217</v>
      </c>
      <c r="L2" s="223" t="s">
        <v>214</v>
      </c>
      <c r="M2" s="223" t="s">
        <v>370</v>
      </c>
      <c r="N2" s="223" t="s">
        <v>371</v>
      </c>
      <c r="O2" s="223" t="s">
        <v>214</v>
      </c>
      <c r="P2" s="223" t="s">
        <v>214</v>
      </c>
      <c r="Q2" s="223" t="s">
        <v>214</v>
      </c>
      <c r="R2" s="223" t="s">
        <v>214</v>
      </c>
      <c r="S2" s="223" t="s">
        <v>214</v>
      </c>
      <c r="T2" s="224">
        <v>1353</v>
      </c>
      <c r="U2" s="224">
        <v>0</v>
      </c>
      <c r="V2" s="224">
        <v>0</v>
      </c>
      <c r="W2" s="224">
        <v>0</v>
      </c>
      <c r="X2" s="224">
        <v>0</v>
      </c>
      <c r="Y2" s="224">
        <v>0</v>
      </c>
      <c r="Z2" s="224">
        <v>1353</v>
      </c>
      <c r="AA2" s="224">
        <v>0</v>
      </c>
      <c r="AB2" s="224">
        <v>0</v>
      </c>
      <c r="AC2" s="224">
        <v>0</v>
      </c>
      <c r="AD2" s="224">
        <v>1353</v>
      </c>
      <c r="AE2" s="224">
        <v>1353</v>
      </c>
      <c r="AF2" s="224">
        <v>1353</v>
      </c>
      <c r="AG2" s="224">
        <v>0</v>
      </c>
      <c r="AH2" s="224">
        <v>0</v>
      </c>
      <c r="AI2" s="224">
        <v>1353</v>
      </c>
      <c r="AJ2" s="224">
        <v>0</v>
      </c>
      <c r="AK2" s="224">
        <v>0</v>
      </c>
      <c r="AL2" s="224">
        <v>0</v>
      </c>
      <c r="AM2" s="224">
        <v>0</v>
      </c>
      <c r="AN2" s="224">
        <v>0</v>
      </c>
      <c r="AO2" s="224">
        <v>0</v>
      </c>
      <c r="AP2" s="224">
        <v>0</v>
      </c>
      <c r="AQ2" s="224">
        <v>0</v>
      </c>
      <c r="AR2" s="224">
        <v>0</v>
      </c>
      <c r="AS2" s="224">
        <v>0</v>
      </c>
      <c r="AT2" s="224">
        <v>0</v>
      </c>
      <c r="AU2" s="224">
        <v>0</v>
      </c>
      <c r="AV2" s="224">
        <v>0</v>
      </c>
      <c r="AW2" s="224">
        <v>0</v>
      </c>
      <c r="AX2" s="224">
        <v>0</v>
      </c>
      <c r="AY2" s="224">
        <v>0</v>
      </c>
      <c r="AZ2" s="224">
        <v>0</v>
      </c>
      <c r="BA2" s="224">
        <v>0</v>
      </c>
      <c r="BB2" s="224">
        <v>0</v>
      </c>
      <c r="BC2" s="224">
        <v>0</v>
      </c>
      <c r="BD2" s="224">
        <v>0</v>
      </c>
      <c r="BE2" s="224">
        <v>0</v>
      </c>
      <c r="BF2" s="224">
        <v>0</v>
      </c>
      <c r="BG2" s="224">
        <v>0</v>
      </c>
      <c r="BH2" s="224">
        <v>0</v>
      </c>
      <c r="BI2" s="224">
        <v>0</v>
      </c>
      <c r="BJ2" s="224">
        <v>0</v>
      </c>
      <c r="BK2" s="224">
        <v>0</v>
      </c>
      <c r="BL2" s="224">
        <v>0</v>
      </c>
      <c r="BM2" s="224">
        <v>0</v>
      </c>
      <c r="BN2" s="224">
        <v>0</v>
      </c>
      <c r="BO2" s="224">
        <v>0</v>
      </c>
      <c r="BP2" s="224">
        <v>0</v>
      </c>
      <c r="BQ2" s="224">
        <v>0</v>
      </c>
      <c r="BR2" s="224">
        <v>0</v>
      </c>
      <c r="BS2" s="224">
        <v>0</v>
      </c>
      <c r="BT2" s="224">
        <v>0</v>
      </c>
      <c r="BU2" s="224">
        <v>0</v>
      </c>
      <c r="BV2" s="224">
        <v>0</v>
      </c>
      <c r="BW2" s="224">
        <v>0</v>
      </c>
      <c r="BX2" s="224">
        <v>0</v>
      </c>
      <c r="BY2" s="224">
        <v>0</v>
      </c>
      <c r="BZ2" s="224">
        <v>0</v>
      </c>
      <c r="CA2" s="224">
        <v>0</v>
      </c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</row>
    <row r="3" spans="1:118" x14ac:dyDescent="0.2">
      <c r="A3" s="222" t="str">
        <f t="shared" ref="A3:A5" si="0">+D3&amp;E3&amp;J3&amp;K3&amp;F3&amp;H3</f>
        <v>1222601262013000</v>
      </c>
      <c r="B3" s="223" t="s">
        <v>947</v>
      </c>
      <c r="C3" s="223" t="s">
        <v>212</v>
      </c>
      <c r="D3" s="223" t="s">
        <v>216</v>
      </c>
      <c r="E3" s="223" t="s">
        <v>372</v>
      </c>
      <c r="F3" s="223" t="s">
        <v>230</v>
      </c>
      <c r="G3" s="223" t="s">
        <v>126</v>
      </c>
      <c r="H3" s="223" t="s">
        <v>215</v>
      </c>
      <c r="I3" s="224"/>
      <c r="J3" s="223" t="s">
        <v>223</v>
      </c>
      <c r="K3" s="223" t="s">
        <v>217</v>
      </c>
      <c r="L3" s="223" t="s">
        <v>214</v>
      </c>
      <c r="M3" s="223" t="s">
        <v>370</v>
      </c>
      <c r="N3" s="223" t="s">
        <v>371</v>
      </c>
      <c r="O3" s="223" t="s">
        <v>214</v>
      </c>
      <c r="P3" s="223" t="s">
        <v>214</v>
      </c>
      <c r="Q3" s="223" t="s">
        <v>214</v>
      </c>
      <c r="R3" s="223" t="s">
        <v>214</v>
      </c>
      <c r="S3" s="223" t="s">
        <v>214</v>
      </c>
      <c r="T3" s="224">
        <v>0</v>
      </c>
      <c r="U3" s="224">
        <v>0</v>
      </c>
      <c r="V3" s="224">
        <v>0</v>
      </c>
      <c r="W3" s="224">
        <v>0</v>
      </c>
      <c r="X3" s="224">
        <v>0</v>
      </c>
      <c r="Y3" s="224">
        <v>0</v>
      </c>
      <c r="Z3" s="224">
        <v>0</v>
      </c>
      <c r="AA3" s="224">
        <v>0</v>
      </c>
      <c r="AB3" s="224">
        <v>0</v>
      </c>
      <c r="AC3" s="224">
        <v>0</v>
      </c>
      <c r="AD3" s="224">
        <v>0</v>
      </c>
      <c r="AE3" s="224">
        <v>0</v>
      </c>
      <c r="AF3" s="224">
        <v>0</v>
      </c>
      <c r="AG3" s="224">
        <v>0</v>
      </c>
      <c r="AH3" s="224">
        <v>0</v>
      </c>
      <c r="AI3" s="224">
        <v>0</v>
      </c>
      <c r="AJ3" s="224">
        <v>0</v>
      </c>
      <c r="AK3" s="224">
        <v>0</v>
      </c>
      <c r="AL3" s="224">
        <v>0</v>
      </c>
      <c r="AM3" s="224">
        <v>0</v>
      </c>
      <c r="AN3" s="224">
        <v>0</v>
      </c>
      <c r="AO3" s="224">
        <v>0</v>
      </c>
      <c r="AP3" s="224">
        <v>0</v>
      </c>
      <c r="AQ3" s="224">
        <v>0</v>
      </c>
      <c r="AR3" s="224">
        <v>0</v>
      </c>
      <c r="AS3" s="224">
        <v>0</v>
      </c>
      <c r="AT3" s="224">
        <v>0</v>
      </c>
      <c r="AU3" s="224">
        <v>0</v>
      </c>
      <c r="AV3" s="224">
        <v>0</v>
      </c>
      <c r="AW3" s="224">
        <v>0</v>
      </c>
      <c r="AX3" s="224">
        <v>0</v>
      </c>
      <c r="AY3" s="224">
        <v>0</v>
      </c>
      <c r="AZ3" s="224">
        <v>0</v>
      </c>
      <c r="BA3" s="224">
        <v>0</v>
      </c>
      <c r="BB3" s="224">
        <v>0</v>
      </c>
      <c r="BC3" s="224">
        <v>0</v>
      </c>
      <c r="BD3" s="224">
        <v>0</v>
      </c>
      <c r="BE3" s="224">
        <v>0</v>
      </c>
      <c r="BF3" s="224">
        <v>0</v>
      </c>
      <c r="BG3" s="224">
        <v>0</v>
      </c>
      <c r="BH3" s="224">
        <v>0</v>
      </c>
      <c r="BI3" s="224">
        <v>0</v>
      </c>
      <c r="BJ3" s="224">
        <v>0</v>
      </c>
      <c r="BK3" s="224">
        <v>0</v>
      </c>
      <c r="BL3" s="224">
        <v>0</v>
      </c>
      <c r="BM3" s="224">
        <v>0</v>
      </c>
      <c r="BN3" s="224">
        <v>0</v>
      </c>
      <c r="BO3" s="224">
        <v>0</v>
      </c>
      <c r="BP3" s="224">
        <v>0</v>
      </c>
      <c r="BQ3" s="224">
        <v>0</v>
      </c>
      <c r="BR3" s="224">
        <v>0</v>
      </c>
      <c r="BS3" s="224">
        <v>0</v>
      </c>
      <c r="BT3" s="224">
        <v>0</v>
      </c>
      <c r="BU3" s="224">
        <v>0</v>
      </c>
      <c r="BV3" s="224">
        <v>0</v>
      </c>
      <c r="BW3" s="224">
        <v>0</v>
      </c>
      <c r="BX3" s="224">
        <v>0</v>
      </c>
      <c r="BY3" s="224">
        <v>0</v>
      </c>
      <c r="BZ3" s="224">
        <v>0</v>
      </c>
      <c r="CA3" s="224">
        <v>0</v>
      </c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</row>
    <row r="4" spans="1:118" x14ac:dyDescent="0.2">
      <c r="A4" s="222" t="str">
        <f t="shared" si="0"/>
        <v>1002602262013000</v>
      </c>
      <c r="B4" s="223" t="s">
        <v>947</v>
      </c>
      <c r="C4" s="223" t="s">
        <v>212</v>
      </c>
      <c r="D4" s="223" t="s">
        <v>222</v>
      </c>
      <c r="E4" s="223" t="s">
        <v>214</v>
      </c>
      <c r="F4" s="223" t="s">
        <v>230</v>
      </c>
      <c r="G4" s="223" t="s">
        <v>126</v>
      </c>
      <c r="H4" s="223" t="s">
        <v>215</v>
      </c>
      <c r="I4" s="224"/>
      <c r="J4" s="223" t="s">
        <v>223</v>
      </c>
      <c r="K4" s="223" t="s">
        <v>219</v>
      </c>
      <c r="L4" s="223" t="s">
        <v>214</v>
      </c>
      <c r="M4" s="223" t="s">
        <v>370</v>
      </c>
      <c r="N4" s="223" t="s">
        <v>371</v>
      </c>
      <c r="O4" s="223" t="s">
        <v>214</v>
      </c>
      <c r="P4" s="223" t="s">
        <v>214</v>
      </c>
      <c r="Q4" s="223" t="s">
        <v>214</v>
      </c>
      <c r="R4" s="223" t="s">
        <v>214</v>
      </c>
      <c r="S4" s="223" t="s">
        <v>214</v>
      </c>
      <c r="T4" s="224">
        <v>0</v>
      </c>
      <c r="U4" s="224">
        <v>0</v>
      </c>
      <c r="V4" s="224">
        <v>0</v>
      </c>
      <c r="W4" s="224">
        <v>0</v>
      </c>
      <c r="X4" s="224">
        <v>0</v>
      </c>
      <c r="Y4" s="224">
        <v>0</v>
      </c>
      <c r="Z4" s="224">
        <v>0</v>
      </c>
      <c r="AA4" s="224">
        <v>0</v>
      </c>
      <c r="AB4" s="224">
        <v>0</v>
      </c>
      <c r="AC4" s="224">
        <v>0</v>
      </c>
      <c r="AD4" s="224">
        <v>0</v>
      </c>
      <c r="AE4" s="224">
        <v>0</v>
      </c>
      <c r="AF4" s="224">
        <v>0</v>
      </c>
      <c r="AG4" s="224">
        <v>0</v>
      </c>
      <c r="AH4" s="224">
        <v>0</v>
      </c>
      <c r="AI4" s="224">
        <v>0</v>
      </c>
      <c r="AJ4" s="224">
        <v>0</v>
      </c>
      <c r="AK4" s="224">
        <v>0</v>
      </c>
      <c r="AL4" s="224">
        <v>0</v>
      </c>
      <c r="AM4" s="224">
        <v>0</v>
      </c>
      <c r="AN4" s="224">
        <v>0</v>
      </c>
      <c r="AO4" s="224">
        <v>0</v>
      </c>
      <c r="AP4" s="224"/>
      <c r="AQ4" s="224"/>
      <c r="AR4" s="224"/>
      <c r="AS4" s="224"/>
      <c r="AT4" s="224"/>
      <c r="AU4" s="224">
        <v>0</v>
      </c>
      <c r="AV4" s="224">
        <v>0</v>
      </c>
      <c r="AW4" s="224">
        <v>0</v>
      </c>
      <c r="AX4" s="224">
        <v>0</v>
      </c>
      <c r="AY4" s="224">
        <v>0</v>
      </c>
      <c r="AZ4" s="224">
        <v>0</v>
      </c>
      <c r="BA4" s="224">
        <v>0</v>
      </c>
      <c r="BB4" s="224">
        <v>0</v>
      </c>
      <c r="BC4" s="224">
        <v>0</v>
      </c>
      <c r="BD4" s="224">
        <v>0</v>
      </c>
      <c r="BE4" s="224">
        <v>0</v>
      </c>
      <c r="BF4" s="224">
        <v>0</v>
      </c>
      <c r="BG4" s="224">
        <v>0</v>
      </c>
      <c r="BH4" s="224">
        <v>0</v>
      </c>
      <c r="BI4" s="224">
        <v>0</v>
      </c>
      <c r="BJ4" s="224">
        <v>0</v>
      </c>
      <c r="BK4" s="224">
        <v>0</v>
      </c>
      <c r="BL4" s="224">
        <v>0</v>
      </c>
      <c r="BM4" s="224">
        <v>0</v>
      </c>
      <c r="BN4" s="224">
        <v>0</v>
      </c>
      <c r="BO4" s="224">
        <v>0</v>
      </c>
      <c r="BP4" s="224">
        <v>0</v>
      </c>
      <c r="BQ4" s="224">
        <v>0</v>
      </c>
      <c r="BR4" s="224">
        <v>0</v>
      </c>
      <c r="BS4" s="224">
        <v>0</v>
      </c>
      <c r="BT4" s="224">
        <v>0</v>
      </c>
      <c r="BU4" s="224">
        <v>0</v>
      </c>
      <c r="BV4" s="224">
        <v>0</v>
      </c>
      <c r="BW4" s="224">
        <v>0</v>
      </c>
      <c r="BX4" s="224">
        <v>0</v>
      </c>
      <c r="BY4" s="224">
        <v>0</v>
      </c>
      <c r="BZ4" s="224">
        <v>0</v>
      </c>
      <c r="CA4" s="224">
        <v>0</v>
      </c>
      <c r="CB4" s="224">
        <v>0</v>
      </c>
      <c r="CC4" s="224">
        <v>0</v>
      </c>
      <c r="CD4" s="224">
        <v>0</v>
      </c>
      <c r="CE4" s="224">
        <v>0</v>
      </c>
      <c r="CF4" s="224">
        <v>0</v>
      </c>
      <c r="CG4" s="224">
        <v>0</v>
      </c>
      <c r="CH4" s="224">
        <v>0</v>
      </c>
      <c r="CI4" s="224">
        <v>0</v>
      </c>
      <c r="CJ4" s="224">
        <v>0</v>
      </c>
      <c r="CK4" s="224">
        <v>0</v>
      </c>
      <c r="CL4" s="224">
        <v>0</v>
      </c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</row>
    <row r="5" spans="1:118" x14ac:dyDescent="0.2">
      <c r="A5" s="222" t="str">
        <f t="shared" si="0"/>
        <v>1222602262013000</v>
      </c>
      <c r="B5" s="223" t="s">
        <v>947</v>
      </c>
      <c r="C5" s="223" t="s">
        <v>212</v>
      </c>
      <c r="D5" s="223" t="s">
        <v>216</v>
      </c>
      <c r="E5" s="223" t="s">
        <v>372</v>
      </c>
      <c r="F5" s="223" t="s">
        <v>230</v>
      </c>
      <c r="G5" s="223" t="s">
        <v>126</v>
      </c>
      <c r="H5" s="223" t="s">
        <v>215</v>
      </c>
      <c r="I5" s="224"/>
      <c r="J5" s="223" t="s">
        <v>223</v>
      </c>
      <c r="K5" s="223" t="s">
        <v>219</v>
      </c>
      <c r="L5" s="223" t="s">
        <v>214</v>
      </c>
      <c r="M5" s="223" t="s">
        <v>370</v>
      </c>
      <c r="N5" s="223" t="s">
        <v>371</v>
      </c>
      <c r="O5" s="223" t="s">
        <v>214</v>
      </c>
      <c r="P5" s="223" t="s">
        <v>214</v>
      </c>
      <c r="Q5" s="223" t="s">
        <v>214</v>
      </c>
      <c r="R5" s="223" t="s">
        <v>214</v>
      </c>
      <c r="S5" s="223" t="s">
        <v>214</v>
      </c>
      <c r="T5" s="224">
        <v>0</v>
      </c>
      <c r="U5" s="224">
        <v>0</v>
      </c>
      <c r="V5" s="224">
        <v>0</v>
      </c>
      <c r="W5" s="224">
        <v>0</v>
      </c>
      <c r="X5" s="224">
        <v>0</v>
      </c>
      <c r="Y5" s="224">
        <v>0</v>
      </c>
      <c r="Z5" s="224">
        <v>0</v>
      </c>
      <c r="AA5" s="224">
        <v>0</v>
      </c>
      <c r="AB5" s="224">
        <v>0</v>
      </c>
      <c r="AC5" s="224">
        <v>0</v>
      </c>
      <c r="AD5" s="224">
        <v>0</v>
      </c>
      <c r="AE5" s="224">
        <v>0</v>
      </c>
      <c r="AF5" s="224">
        <v>0</v>
      </c>
      <c r="AG5" s="224">
        <v>0</v>
      </c>
      <c r="AH5" s="224">
        <v>0</v>
      </c>
      <c r="AI5" s="224">
        <v>0</v>
      </c>
      <c r="AJ5" s="224">
        <v>0</v>
      </c>
      <c r="AK5" s="224">
        <v>0</v>
      </c>
      <c r="AL5" s="224">
        <v>0</v>
      </c>
      <c r="AM5" s="224">
        <v>0</v>
      </c>
      <c r="AN5" s="224">
        <v>0</v>
      </c>
      <c r="AO5" s="224">
        <v>0</v>
      </c>
      <c r="AP5" s="224"/>
      <c r="AQ5" s="224"/>
      <c r="AR5" s="224"/>
      <c r="AS5" s="224"/>
      <c r="AT5" s="224"/>
      <c r="AU5" s="224">
        <v>0</v>
      </c>
      <c r="AV5" s="224">
        <v>0</v>
      </c>
      <c r="AW5" s="224">
        <v>0</v>
      </c>
      <c r="AX5" s="224">
        <v>0</v>
      </c>
      <c r="AY5" s="224">
        <v>0</v>
      </c>
      <c r="AZ5" s="224">
        <v>0</v>
      </c>
      <c r="BA5" s="224">
        <v>0</v>
      </c>
      <c r="BB5" s="224">
        <v>0</v>
      </c>
      <c r="BC5" s="224">
        <v>0</v>
      </c>
      <c r="BD5" s="224">
        <v>0</v>
      </c>
      <c r="BE5" s="224">
        <v>0</v>
      </c>
      <c r="BF5" s="224">
        <v>0</v>
      </c>
      <c r="BG5" s="224">
        <v>0</v>
      </c>
      <c r="BH5" s="224">
        <v>0</v>
      </c>
      <c r="BI5" s="224">
        <v>0</v>
      </c>
      <c r="BJ5" s="224">
        <v>0</v>
      </c>
      <c r="BK5" s="224">
        <v>0</v>
      </c>
      <c r="BL5" s="224">
        <v>0</v>
      </c>
      <c r="BM5" s="224">
        <v>0</v>
      </c>
      <c r="BN5" s="224">
        <v>0</v>
      </c>
      <c r="BO5" s="224">
        <v>0</v>
      </c>
      <c r="BP5" s="224">
        <v>0</v>
      </c>
      <c r="BQ5" s="224">
        <v>0</v>
      </c>
      <c r="BR5" s="224">
        <v>0</v>
      </c>
      <c r="BS5" s="224">
        <v>0</v>
      </c>
      <c r="BT5" s="224">
        <v>0</v>
      </c>
      <c r="BU5" s="224">
        <v>0</v>
      </c>
      <c r="BV5" s="224">
        <v>0</v>
      </c>
      <c r="BW5" s="224">
        <v>0</v>
      </c>
      <c r="BX5" s="224">
        <v>0</v>
      </c>
      <c r="BY5" s="224">
        <v>0</v>
      </c>
      <c r="BZ5" s="224">
        <v>0</v>
      </c>
      <c r="CA5" s="224">
        <v>0</v>
      </c>
      <c r="CB5" s="224">
        <v>0</v>
      </c>
      <c r="CC5" s="224">
        <v>0</v>
      </c>
      <c r="CD5" s="224">
        <v>0</v>
      </c>
      <c r="CE5" s="224">
        <v>0</v>
      </c>
      <c r="CF5" s="224">
        <v>0</v>
      </c>
      <c r="CG5" s="224">
        <v>0</v>
      </c>
      <c r="CH5" s="224">
        <v>0</v>
      </c>
      <c r="CI5" s="224">
        <v>0</v>
      </c>
      <c r="CJ5" s="224">
        <v>0</v>
      </c>
      <c r="CK5" s="224">
        <v>0</v>
      </c>
      <c r="CL5" s="224">
        <v>0</v>
      </c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</row>
    <row r="6" spans="1:118" x14ac:dyDescent="0.2">
      <c r="A6" s="222" t="str">
        <f t="shared" ref="A6:A37" si="1">+D6&amp;E6&amp;J6&amp;K6&amp;F6&amp;H6</f>
        <v>1002101262013000</v>
      </c>
      <c r="B6" s="223" t="s">
        <v>947</v>
      </c>
      <c r="C6" s="223" t="s">
        <v>212</v>
      </c>
      <c r="D6" s="223" t="s">
        <v>222</v>
      </c>
      <c r="E6" s="223" t="s">
        <v>214</v>
      </c>
      <c r="F6" s="223" t="s">
        <v>230</v>
      </c>
      <c r="G6" s="223" t="s">
        <v>126</v>
      </c>
      <c r="H6" s="223" t="s">
        <v>215</v>
      </c>
      <c r="I6" s="224"/>
      <c r="J6" s="223" t="s">
        <v>218</v>
      </c>
      <c r="K6" s="223" t="s">
        <v>217</v>
      </c>
      <c r="L6" s="223" t="s">
        <v>214</v>
      </c>
      <c r="M6" s="223" t="s">
        <v>370</v>
      </c>
      <c r="N6" s="223" t="s">
        <v>371</v>
      </c>
      <c r="O6" s="223" t="s">
        <v>214</v>
      </c>
      <c r="P6" s="223" t="s">
        <v>214</v>
      </c>
      <c r="Q6" s="223" t="s">
        <v>214</v>
      </c>
      <c r="R6" s="223" t="s">
        <v>214</v>
      </c>
      <c r="S6" s="223" t="s">
        <v>214</v>
      </c>
      <c r="T6" s="224">
        <v>0</v>
      </c>
      <c r="U6" s="224">
        <v>0</v>
      </c>
      <c r="V6" s="224">
        <v>0</v>
      </c>
      <c r="W6" s="224">
        <v>0</v>
      </c>
      <c r="X6" s="224">
        <v>0</v>
      </c>
      <c r="Y6" s="224">
        <v>0</v>
      </c>
      <c r="Z6" s="224">
        <v>0</v>
      </c>
      <c r="AA6" s="224">
        <v>0</v>
      </c>
      <c r="AB6" s="224">
        <v>0</v>
      </c>
      <c r="AC6" s="224">
        <v>0</v>
      </c>
      <c r="AD6" s="224">
        <v>0</v>
      </c>
      <c r="AE6" s="224">
        <v>0</v>
      </c>
      <c r="AF6" s="224">
        <v>0</v>
      </c>
      <c r="AG6" s="224">
        <v>720</v>
      </c>
      <c r="AH6" s="224">
        <v>633</v>
      </c>
      <c r="AI6" s="224">
        <v>1353</v>
      </c>
      <c r="AJ6" s="224">
        <v>0</v>
      </c>
      <c r="AK6" s="224">
        <v>0</v>
      </c>
      <c r="AL6" s="224">
        <v>0</v>
      </c>
      <c r="AM6" s="224">
        <v>0</v>
      </c>
      <c r="AN6" s="224">
        <v>0</v>
      </c>
      <c r="AO6" s="224">
        <v>0</v>
      </c>
      <c r="AP6" s="224">
        <v>0</v>
      </c>
      <c r="AQ6" s="224">
        <v>0</v>
      </c>
      <c r="AR6" s="224">
        <v>0</v>
      </c>
      <c r="AS6" s="224">
        <v>0</v>
      </c>
      <c r="AT6" s="224">
        <v>0</v>
      </c>
      <c r="AU6" s="224">
        <v>0</v>
      </c>
      <c r="AV6" s="224">
        <v>0</v>
      </c>
      <c r="AW6" s="224">
        <v>0</v>
      </c>
      <c r="AX6" s="224">
        <v>0</v>
      </c>
      <c r="AY6" s="224">
        <v>1353</v>
      </c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</row>
    <row r="7" spans="1:118" x14ac:dyDescent="0.2">
      <c r="A7" s="222" t="str">
        <f t="shared" si="1"/>
        <v>1222101262013000</v>
      </c>
      <c r="B7" s="223" t="s">
        <v>947</v>
      </c>
      <c r="C7" s="223" t="s">
        <v>212</v>
      </c>
      <c r="D7" s="223" t="s">
        <v>216</v>
      </c>
      <c r="E7" s="223" t="s">
        <v>372</v>
      </c>
      <c r="F7" s="223" t="s">
        <v>230</v>
      </c>
      <c r="G7" s="223" t="s">
        <v>126</v>
      </c>
      <c r="H7" s="223" t="s">
        <v>215</v>
      </c>
      <c r="I7" s="224"/>
      <c r="J7" s="223" t="s">
        <v>218</v>
      </c>
      <c r="K7" s="223" t="s">
        <v>217</v>
      </c>
      <c r="L7" s="223" t="s">
        <v>214</v>
      </c>
      <c r="M7" s="223" t="s">
        <v>370</v>
      </c>
      <c r="N7" s="223" t="s">
        <v>371</v>
      </c>
      <c r="O7" s="223" t="s">
        <v>214</v>
      </c>
      <c r="P7" s="223" t="s">
        <v>214</v>
      </c>
      <c r="Q7" s="223" t="s">
        <v>214</v>
      </c>
      <c r="R7" s="223" t="s">
        <v>214</v>
      </c>
      <c r="S7" s="223" t="s">
        <v>214</v>
      </c>
      <c r="T7" s="224">
        <v>0</v>
      </c>
      <c r="U7" s="224">
        <v>0</v>
      </c>
      <c r="V7" s="224">
        <v>0</v>
      </c>
      <c r="W7" s="224">
        <v>0</v>
      </c>
      <c r="X7" s="224">
        <v>0</v>
      </c>
      <c r="Y7" s="224">
        <v>0</v>
      </c>
      <c r="Z7" s="224">
        <v>0</v>
      </c>
      <c r="AA7" s="224">
        <v>0</v>
      </c>
      <c r="AB7" s="224">
        <v>0</v>
      </c>
      <c r="AC7" s="224">
        <v>0</v>
      </c>
      <c r="AD7" s="224">
        <v>0</v>
      </c>
      <c r="AE7" s="224">
        <v>0</v>
      </c>
      <c r="AF7" s="224">
        <v>0</v>
      </c>
      <c r="AG7" s="224">
        <v>0</v>
      </c>
      <c r="AH7" s="224">
        <v>0</v>
      </c>
      <c r="AI7" s="224">
        <v>0</v>
      </c>
      <c r="AJ7" s="224">
        <v>0</v>
      </c>
      <c r="AK7" s="224">
        <v>0</v>
      </c>
      <c r="AL7" s="224">
        <v>0</v>
      </c>
      <c r="AM7" s="224">
        <v>0</v>
      </c>
      <c r="AN7" s="224">
        <v>0</v>
      </c>
      <c r="AO7" s="224">
        <v>0</v>
      </c>
      <c r="AP7" s="224">
        <v>0</v>
      </c>
      <c r="AQ7" s="224">
        <v>0</v>
      </c>
      <c r="AR7" s="224">
        <v>0</v>
      </c>
      <c r="AS7" s="224">
        <v>0</v>
      </c>
      <c r="AT7" s="224">
        <v>0</v>
      </c>
      <c r="AU7" s="224">
        <v>0</v>
      </c>
      <c r="AV7" s="224">
        <v>0</v>
      </c>
      <c r="AW7" s="224">
        <v>0</v>
      </c>
      <c r="AX7" s="224">
        <v>0</v>
      </c>
      <c r="AY7" s="224">
        <v>0</v>
      </c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</row>
    <row r="8" spans="1:118" x14ac:dyDescent="0.2">
      <c r="A8" s="222" t="str">
        <f t="shared" si="1"/>
        <v>1002102262013000</v>
      </c>
      <c r="B8" s="223" t="s">
        <v>947</v>
      </c>
      <c r="C8" s="223" t="s">
        <v>212</v>
      </c>
      <c r="D8" s="223" t="s">
        <v>222</v>
      </c>
      <c r="E8" s="223" t="s">
        <v>214</v>
      </c>
      <c r="F8" s="223" t="s">
        <v>230</v>
      </c>
      <c r="G8" s="223" t="s">
        <v>126</v>
      </c>
      <c r="H8" s="223" t="s">
        <v>215</v>
      </c>
      <c r="I8" s="224"/>
      <c r="J8" s="223" t="s">
        <v>218</v>
      </c>
      <c r="K8" s="223" t="s">
        <v>219</v>
      </c>
      <c r="L8" s="223" t="s">
        <v>214</v>
      </c>
      <c r="M8" s="223" t="s">
        <v>370</v>
      </c>
      <c r="N8" s="223" t="s">
        <v>371</v>
      </c>
      <c r="O8" s="223" t="s">
        <v>214</v>
      </c>
      <c r="P8" s="223" t="s">
        <v>214</v>
      </c>
      <c r="Q8" s="223" t="s">
        <v>214</v>
      </c>
      <c r="R8" s="223" t="s">
        <v>214</v>
      </c>
      <c r="S8" s="223" t="s">
        <v>214</v>
      </c>
      <c r="T8" s="224">
        <v>0</v>
      </c>
      <c r="U8" s="224">
        <v>0</v>
      </c>
      <c r="V8" s="224">
        <v>0</v>
      </c>
      <c r="W8" s="224">
        <v>0</v>
      </c>
      <c r="X8" s="224">
        <v>0</v>
      </c>
      <c r="Y8" s="224">
        <v>0</v>
      </c>
      <c r="Z8" s="224">
        <v>0</v>
      </c>
      <c r="AA8" s="224">
        <v>0</v>
      </c>
      <c r="AB8" s="224">
        <v>0</v>
      </c>
      <c r="AC8" s="224">
        <v>0</v>
      </c>
      <c r="AD8" s="224">
        <v>0</v>
      </c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</row>
    <row r="9" spans="1:118" x14ac:dyDescent="0.2">
      <c r="A9" s="222" t="str">
        <f t="shared" si="1"/>
        <v>1222102262013000</v>
      </c>
      <c r="B9" s="223" t="s">
        <v>947</v>
      </c>
      <c r="C9" s="223" t="s">
        <v>212</v>
      </c>
      <c r="D9" s="223" t="s">
        <v>216</v>
      </c>
      <c r="E9" s="223" t="s">
        <v>372</v>
      </c>
      <c r="F9" s="223" t="s">
        <v>230</v>
      </c>
      <c r="G9" s="223" t="s">
        <v>126</v>
      </c>
      <c r="H9" s="223" t="s">
        <v>215</v>
      </c>
      <c r="I9" s="224"/>
      <c r="J9" s="223" t="s">
        <v>218</v>
      </c>
      <c r="K9" s="223" t="s">
        <v>219</v>
      </c>
      <c r="L9" s="223" t="s">
        <v>214</v>
      </c>
      <c r="M9" s="223" t="s">
        <v>370</v>
      </c>
      <c r="N9" s="223" t="s">
        <v>371</v>
      </c>
      <c r="O9" s="223" t="s">
        <v>214</v>
      </c>
      <c r="P9" s="223" t="s">
        <v>214</v>
      </c>
      <c r="Q9" s="223" t="s">
        <v>214</v>
      </c>
      <c r="R9" s="223" t="s">
        <v>214</v>
      </c>
      <c r="S9" s="223" t="s">
        <v>214</v>
      </c>
      <c r="T9" s="224">
        <v>0</v>
      </c>
      <c r="U9" s="224">
        <v>0</v>
      </c>
      <c r="V9" s="224">
        <v>0</v>
      </c>
      <c r="W9" s="224">
        <v>0</v>
      </c>
      <c r="X9" s="224">
        <v>0</v>
      </c>
      <c r="Y9" s="224">
        <v>0</v>
      </c>
      <c r="Z9" s="224">
        <v>0</v>
      </c>
      <c r="AA9" s="224">
        <v>0</v>
      </c>
      <c r="AB9" s="224">
        <v>0</v>
      </c>
      <c r="AC9" s="224">
        <v>0</v>
      </c>
      <c r="AD9" s="224">
        <v>0</v>
      </c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</row>
    <row r="10" spans="1:118" x14ac:dyDescent="0.2">
      <c r="A10" s="222" t="str">
        <f t="shared" si="1"/>
        <v>1001401262013001</v>
      </c>
      <c r="B10" s="223" t="s">
        <v>947</v>
      </c>
      <c r="C10" s="223" t="s">
        <v>212</v>
      </c>
      <c r="D10" s="223" t="s">
        <v>222</v>
      </c>
      <c r="E10" s="223" t="s">
        <v>214</v>
      </c>
      <c r="F10" s="223" t="s">
        <v>230</v>
      </c>
      <c r="G10" s="223" t="s">
        <v>126</v>
      </c>
      <c r="H10" s="223" t="s">
        <v>381</v>
      </c>
      <c r="I10" s="223" t="s">
        <v>897</v>
      </c>
      <c r="J10" s="223" t="s">
        <v>224</v>
      </c>
      <c r="K10" s="223" t="s">
        <v>217</v>
      </c>
      <c r="L10" s="223" t="s">
        <v>214</v>
      </c>
      <c r="M10" s="223" t="s">
        <v>370</v>
      </c>
      <c r="N10" s="223" t="s">
        <v>371</v>
      </c>
      <c r="O10" s="223" t="s">
        <v>214</v>
      </c>
      <c r="P10" s="223" t="s">
        <v>214</v>
      </c>
      <c r="Q10" s="223" t="s">
        <v>214</v>
      </c>
      <c r="R10" s="223" t="s">
        <v>214</v>
      </c>
      <c r="S10" s="223" t="s">
        <v>214</v>
      </c>
      <c r="T10" s="224">
        <v>2140506</v>
      </c>
      <c r="U10" s="224">
        <v>0</v>
      </c>
      <c r="V10" s="224">
        <v>0</v>
      </c>
      <c r="W10" s="224">
        <v>0</v>
      </c>
      <c r="X10" s="224">
        <v>0</v>
      </c>
      <c r="Y10" s="224">
        <v>13891</v>
      </c>
      <c r="Z10" s="224">
        <v>0</v>
      </c>
      <c r="AA10" s="224">
        <v>0</v>
      </c>
      <c r="AB10" s="224">
        <v>0</v>
      </c>
      <c r="AC10" s="224">
        <v>0</v>
      </c>
      <c r="AD10" s="224">
        <v>0</v>
      </c>
      <c r="AE10" s="224">
        <v>0</v>
      </c>
      <c r="AF10" s="224">
        <v>0</v>
      </c>
      <c r="AG10" s="224">
        <v>6270</v>
      </c>
      <c r="AH10" s="224">
        <v>6270</v>
      </c>
      <c r="AI10" s="224">
        <v>3630</v>
      </c>
      <c r="AJ10" s="224">
        <v>3630</v>
      </c>
      <c r="AK10" s="224">
        <v>1050</v>
      </c>
      <c r="AL10" s="224">
        <v>0</v>
      </c>
      <c r="AM10" s="224">
        <v>0</v>
      </c>
      <c r="AN10" s="224">
        <v>0</v>
      </c>
      <c r="AO10" s="224">
        <v>0</v>
      </c>
      <c r="AP10" s="224">
        <v>0</v>
      </c>
      <c r="AQ10" s="224">
        <v>0</v>
      </c>
      <c r="AR10" s="224">
        <v>0</v>
      </c>
      <c r="AS10" s="224">
        <v>1050</v>
      </c>
      <c r="AT10" s="224">
        <v>1050</v>
      </c>
      <c r="AU10" s="224">
        <v>1050</v>
      </c>
      <c r="AV10" s="224">
        <v>1050</v>
      </c>
      <c r="AW10" s="224">
        <v>1050</v>
      </c>
      <c r="AX10" s="224">
        <v>0</v>
      </c>
      <c r="AY10" s="224">
        <v>0</v>
      </c>
      <c r="AZ10" s="224">
        <v>0</v>
      </c>
      <c r="BA10" s="224">
        <v>0</v>
      </c>
      <c r="BB10" s="224">
        <v>3</v>
      </c>
      <c r="BC10" s="224">
        <v>0</v>
      </c>
      <c r="BD10" s="224">
        <v>0</v>
      </c>
      <c r="BE10" s="224">
        <v>0</v>
      </c>
      <c r="BF10" s="224">
        <v>0</v>
      </c>
      <c r="BG10" s="224">
        <v>0</v>
      </c>
      <c r="BH10" s="224">
        <v>0</v>
      </c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</row>
    <row r="11" spans="1:118" x14ac:dyDescent="0.2">
      <c r="A11" s="222" t="str">
        <f t="shared" si="1"/>
        <v>1221801262013000</v>
      </c>
      <c r="B11" s="223" t="s">
        <v>947</v>
      </c>
      <c r="C11" s="223" t="s">
        <v>212</v>
      </c>
      <c r="D11" s="223" t="s">
        <v>216</v>
      </c>
      <c r="E11" s="223" t="s">
        <v>372</v>
      </c>
      <c r="F11" s="223" t="s">
        <v>230</v>
      </c>
      <c r="G11" s="223" t="s">
        <v>126</v>
      </c>
      <c r="H11" s="223" t="s">
        <v>215</v>
      </c>
      <c r="I11" s="224"/>
      <c r="J11" s="223" t="s">
        <v>226</v>
      </c>
      <c r="K11" s="223" t="s">
        <v>217</v>
      </c>
      <c r="L11" s="223" t="s">
        <v>214</v>
      </c>
      <c r="M11" s="223" t="s">
        <v>370</v>
      </c>
      <c r="N11" s="223" t="s">
        <v>371</v>
      </c>
      <c r="O11" s="223" t="s">
        <v>214</v>
      </c>
      <c r="P11" s="223" t="s">
        <v>214</v>
      </c>
      <c r="Q11" s="223" t="s">
        <v>214</v>
      </c>
      <c r="R11" s="223" t="s">
        <v>214</v>
      </c>
      <c r="S11" s="223" t="s">
        <v>214</v>
      </c>
      <c r="T11" s="224">
        <v>0</v>
      </c>
      <c r="U11" s="224">
        <v>0</v>
      </c>
      <c r="V11" s="224">
        <v>0</v>
      </c>
      <c r="W11" s="224">
        <v>0</v>
      </c>
      <c r="X11" s="224">
        <v>0</v>
      </c>
      <c r="Y11" s="224">
        <v>0</v>
      </c>
      <c r="Z11" s="224">
        <v>0</v>
      </c>
      <c r="AA11" s="224">
        <v>0</v>
      </c>
      <c r="AB11" s="224">
        <v>0</v>
      </c>
      <c r="AC11" s="224">
        <v>0</v>
      </c>
      <c r="AD11" s="224">
        <v>0</v>
      </c>
      <c r="AE11" s="224">
        <v>0</v>
      </c>
      <c r="AF11" s="224">
        <v>0</v>
      </c>
      <c r="AG11" s="224">
        <v>0</v>
      </c>
      <c r="AH11" s="224">
        <v>0</v>
      </c>
      <c r="AI11" s="224">
        <v>0</v>
      </c>
      <c r="AJ11" s="224">
        <v>0</v>
      </c>
      <c r="AK11" s="224">
        <v>0</v>
      </c>
      <c r="AL11" s="224">
        <v>0</v>
      </c>
      <c r="AM11" s="224">
        <v>0</v>
      </c>
      <c r="AN11" s="224">
        <v>0</v>
      </c>
      <c r="AO11" s="224">
        <v>0</v>
      </c>
      <c r="AP11" s="224">
        <v>0</v>
      </c>
      <c r="AQ11" s="224">
        <v>0</v>
      </c>
      <c r="AR11" s="224">
        <v>0</v>
      </c>
      <c r="AS11" s="224">
        <v>0</v>
      </c>
      <c r="AT11" s="224">
        <v>0</v>
      </c>
      <c r="AU11" s="224">
        <v>0</v>
      </c>
      <c r="AV11" s="224">
        <v>0</v>
      </c>
      <c r="AW11" s="224">
        <v>0</v>
      </c>
      <c r="AX11" s="224">
        <v>0</v>
      </c>
      <c r="AY11" s="224">
        <v>0</v>
      </c>
      <c r="AZ11" s="224">
        <v>0</v>
      </c>
      <c r="BA11" s="224">
        <v>0</v>
      </c>
      <c r="BB11" s="224">
        <v>0</v>
      </c>
      <c r="BC11" s="224">
        <v>0</v>
      </c>
      <c r="BD11" s="224">
        <v>0</v>
      </c>
      <c r="BE11" s="224">
        <v>0</v>
      </c>
      <c r="BF11" s="224">
        <v>0</v>
      </c>
      <c r="BG11" s="224">
        <v>0</v>
      </c>
      <c r="BH11" s="224">
        <v>0</v>
      </c>
      <c r="BI11" s="224">
        <v>0</v>
      </c>
      <c r="BJ11" s="224">
        <v>0</v>
      </c>
      <c r="BK11" s="224">
        <v>0</v>
      </c>
      <c r="BL11" s="224">
        <v>0</v>
      </c>
      <c r="BM11" s="224">
        <v>0</v>
      </c>
      <c r="BN11" s="224">
        <v>0</v>
      </c>
      <c r="BO11" s="224">
        <v>0</v>
      </c>
      <c r="BP11" s="224">
        <v>0</v>
      </c>
      <c r="BQ11" s="224">
        <v>0</v>
      </c>
      <c r="BR11" s="224">
        <v>0</v>
      </c>
      <c r="BS11" s="224">
        <v>0</v>
      </c>
      <c r="BT11" s="224">
        <v>0</v>
      </c>
      <c r="BU11" s="224">
        <v>0</v>
      </c>
      <c r="BV11" s="224">
        <v>0</v>
      </c>
      <c r="BW11" s="224">
        <v>0</v>
      </c>
      <c r="BX11" s="224">
        <v>0</v>
      </c>
      <c r="BY11" s="224">
        <v>0</v>
      </c>
      <c r="BZ11" s="224">
        <v>0</v>
      </c>
      <c r="CA11" s="224">
        <v>0</v>
      </c>
      <c r="CB11" s="224">
        <v>0</v>
      </c>
      <c r="CC11" s="224">
        <v>0</v>
      </c>
      <c r="CD11" s="224">
        <v>0</v>
      </c>
      <c r="CE11" s="224">
        <v>0</v>
      </c>
      <c r="CF11" s="224">
        <v>0</v>
      </c>
      <c r="CG11" s="224">
        <v>0</v>
      </c>
      <c r="CH11" s="224">
        <v>0</v>
      </c>
      <c r="CI11" s="224">
        <v>0</v>
      </c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</row>
    <row r="12" spans="1:118" x14ac:dyDescent="0.2">
      <c r="A12" s="222" t="str">
        <f t="shared" si="1"/>
        <v>1221802262013000</v>
      </c>
      <c r="B12" s="223" t="s">
        <v>947</v>
      </c>
      <c r="C12" s="223" t="s">
        <v>212</v>
      </c>
      <c r="D12" s="223" t="s">
        <v>216</v>
      </c>
      <c r="E12" s="223" t="s">
        <v>372</v>
      </c>
      <c r="F12" s="223" t="s">
        <v>230</v>
      </c>
      <c r="G12" s="223" t="s">
        <v>126</v>
      </c>
      <c r="H12" s="223" t="s">
        <v>215</v>
      </c>
      <c r="I12" s="224"/>
      <c r="J12" s="223" t="s">
        <v>226</v>
      </c>
      <c r="K12" s="223" t="s">
        <v>219</v>
      </c>
      <c r="L12" s="223" t="s">
        <v>214</v>
      </c>
      <c r="M12" s="223" t="s">
        <v>370</v>
      </c>
      <c r="N12" s="223" t="s">
        <v>371</v>
      </c>
      <c r="O12" s="223" t="s">
        <v>214</v>
      </c>
      <c r="P12" s="223" t="s">
        <v>214</v>
      </c>
      <c r="Q12" s="223" t="s">
        <v>214</v>
      </c>
      <c r="R12" s="223" t="s">
        <v>214</v>
      </c>
      <c r="S12" s="223" t="s">
        <v>214</v>
      </c>
      <c r="T12" s="224">
        <v>0</v>
      </c>
      <c r="U12" s="224">
        <v>0</v>
      </c>
      <c r="V12" s="224">
        <v>0</v>
      </c>
      <c r="W12" s="224">
        <v>0</v>
      </c>
      <c r="X12" s="224">
        <v>0</v>
      </c>
      <c r="Y12" s="224">
        <v>0</v>
      </c>
      <c r="Z12" s="224">
        <v>0</v>
      </c>
      <c r="AA12" s="224">
        <v>0</v>
      </c>
      <c r="AB12" s="224">
        <v>0</v>
      </c>
      <c r="AC12" s="224">
        <v>0</v>
      </c>
      <c r="AD12" s="224">
        <v>0</v>
      </c>
      <c r="AE12" s="224">
        <v>0</v>
      </c>
      <c r="AF12" s="224">
        <v>0</v>
      </c>
      <c r="AG12" s="224">
        <v>0</v>
      </c>
      <c r="AH12" s="224">
        <v>0</v>
      </c>
      <c r="AI12" s="224">
        <v>0</v>
      </c>
      <c r="AJ12" s="224">
        <v>0</v>
      </c>
      <c r="AK12" s="224">
        <v>0</v>
      </c>
      <c r="AL12" s="224">
        <v>0</v>
      </c>
      <c r="AM12" s="224">
        <v>0</v>
      </c>
      <c r="AN12" s="224">
        <v>0</v>
      </c>
      <c r="AO12" s="224">
        <v>0</v>
      </c>
      <c r="AP12" s="224">
        <v>0</v>
      </c>
      <c r="AQ12" s="224">
        <v>0</v>
      </c>
      <c r="AR12" s="224">
        <v>0</v>
      </c>
      <c r="AS12" s="224">
        <v>0</v>
      </c>
      <c r="AT12" s="224">
        <v>0</v>
      </c>
      <c r="AU12" s="224">
        <v>0</v>
      </c>
      <c r="AV12" s="224">
        <v>0</v>
      </c>
      <c r="AW12" s="224">
        <v>0</v>
      </c>
      <c r="AX12" s="224">
        <v>0</v>
      </c>
      <c r="AY12" s="224">
        <v>0</v>
      </c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</row>
    <row r="13" spans="1:118" x14ac:dyDescent="0.2">
      <c r="A13" s="222" t="str">
        <f t="shared" si="1"/>
        <v>1223401262013001</v>
      </c>
      <c r="B13" s="223" t="s">
        <v>947</v>
      </c>
      <c r="C13" s="223" t="s">
        <v>212</v>
      </c>
      <c r="D13" s="223" t="s">
        <v>216</v>
      </c>
      <c r="E13" s="223" t="s">
        <v>372</v>
      </c>
      <c r="F13" s="223" t="s">
        <v>230</v>
      </c>
      <c r="G13" s="223" t="s">
        <v>126</v>
      </c>
      <c r="H13" s="223" t="s">
        <v>381</v>
      </c>
      <c r="I13" s="223" t="s">
        <v>407</v>
      </c>
      <c r="J13" s="223" t="s">
        <v>378</v>
      </c>
      <c r="K13" s="223" t="s">
        <v>217</v>
      </c>
      <c r="L13" s="223" t="s">
        <v>214</v>
      </c>
      <c r="M13" s="223" t="s">
        <v>370</v>
      </c>
      <c r="N13" s="223" t="s">
        <v>371</v>
      </c>
      <c r="O13" s="223" t="s">
        <v>214</v>
      </c>
      <c r="P13" s="223" t="s">
        <v>214</v>
      </c>
      <c r="Q13" s="223" t="s">
        <v>375</v>
      </c>
      <c r="R13" s="223" t="s">
        <v>214</v>
      </c>
      <c r="S13" s="223" t="s">
        <v>214</v>
      </c>
      <c r="T13" s="224">
        <v>0</v>
      </c>
      <c r="U13" s="224">
        <v>0</v>
      </c>
      <c r="V13" s="224">
        <v>0</v>
      </c>
      <c r="W13" s="224">
        <v>0</v>
      </c>
      <c r="X13" s="224">
        <v>0</v>
      </c>
      <c r="Y13" s="224">
        <v>0</v>
      </c>
      <c r="Z13" s="224">
        <v>0</v>
      </c>
      <c r="AA13" s="224">
        <v>0</v>
      </c>
      <c r="AB13" s="224">
        <v>0</v>
      </c>
      <c r="AC13" s="224">
        <v>0</v>
      </c>
      <c r="AD13" s="224">
        <v>0</v>
      </c>
      <c r="AE13" s="224">
        <v>0</v>
      </c>
      <c r="AF13" s="224">
        <v>0</v>
      </c>
      <c r="AG13" s="224">
        <v>0</v>
      </c>
      <c r="AH13" s="224">
        <v>0</v>
      </c>
      <c r="AI13" s="224">
        <v>0</v>
      </c>
      <c r="AJ13" s="224">
        <v>0</v>
      </c>
      <c r="AK13" s="224">
        <v>0</v>
      </c>
      <c r="AL13" s="224">
        <v>0</v>
      </c>
      <c r="AM13" s="224">
        <v>0</v>
      </c>
      <c r="AN13" s="224">
        <v>0</v>
      </c>
      <c r="AO13" s="224">
        <v>0</v>
      </c>
      <c r="AP13" s="224">
        <v>0</v>
      </c>
      <c r="AQ13" s="224">
        <v>0</v>
      </c>
      <c r="AR13" s="224">
        <v>0</v>
      </c>
      <c r="AS13" s="224">
        <v>0</v>
      </c>
      <c r="AT13" s="224">
        <v>0</v>
      </c>
      <c r="AU13" s="224">
        <v>0</v>
      </c>
      <c r="AV13" s="224">
        <v>0</v>
      </c>
      <c r="AW13" s="224">
        <v>0</v>
      </c>
      <c r="AX13" s="224">
        <v>0</v>
      </c>
      <c r="AY13" s="224">
        <v>0</v>
      </c>
      <c r="AZ13" s="224">
        <v>0</v>
      </c>
      <c r="BA13" s="224">
        <v>0</v>
      </c>
      <c r="BB13" s="224">
        <v>0</v>
      </c>
      <c r="BC13" s="224">
        <v>0</v>
      </c>
      <c r="BD13" s="224">
        <v>0</v>
      </c>
      <c r="BE13" s="224">
        <v>0</v>
      </c>
      <c r="BF13" s="224">
        <v>0</v>
      </c>
      <c r="BG13" s="224">
        <v>0</v>
      </c>
      <c r="BH13" s="224">
        <v>0</v>
      </c>
      <c r="BI13" s="224">
        <v>0</v>
      </c>
      <c r="BJ13" s="224">
        <v>0</v>
      </c>
      <c r="BK13" s="224">
        <v>0</v>
      </c>
      <c r="BL13" s="224">
        <v>0</v>
      </c>
      <c r="BM13" s="224">
        <v>0</v>
      </c>
      <c r="BN13" s="224">
        <v>0</v>
      </c>
      <c r="BO13" s="224">
        <v>0</v>
      </c>
      <c r="BP13" s="224">
        <v>0</v>
      </c>
      <c r="BQ13" s="224">
        <v>0</v>
      </c>
      <c r="BR13" s="224">
        <v>0</v>
      </c>
      <c r="BS13" s="224">
        <v>0</v>
      </c>
      <c r="BT13" s="224">
        <v>0</v>
      </c>
      <c r="BU13" s="224">
        <v>0</v>
      </c>
      <c r="BV13" s="224">
        <v>0</v>
      </c>
      <c r="BW13" s="224">
        <v>0</v>
      </c>
      <c r="BX13" s="224">
        <v>0</v>
      </c>
      <c r="BY13" s="224">
        <v>0</v>
      </c>
      <c r="BZ13" s="224">
        <v>0</v>
      </c>
      <c r="CA13" s="224">
        <v>0</v>
      </c>
      <c r="CB13" s="224">
        <v>0</v>
      </c>
      <c r="CC13" s="224">
        <v>0</v>
      </c>
      <c r="CD13" s="224">
        <v>0</v>
      </c>
      <c r="CE13" s="224">
        <v>0</v>
      </c>
      <c r="CF13" s="224">
        <v>0</v>
      </c>
      <c r="CG13" s="224">
        <v>0</v>
      </c>
      <c r="CH13" s="224">
        <v>0</v>
      </c>
      <c r="CI13" s="224">
        <v>0</v>
      </c>
      <c r="CJ13" s="224">
        <v>0</v>
      </c>
      <c r="CK13" s="224">
        <v>0</v>
      </c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</row>
    <row r="14" spans="1:118" x14ac:dyDescent="0.2">
      <c r="A14" s="222" t="str">
        <f t="shared" si="1"/>
        <v>1223401262013003</v>
      </c>
      <c r="B14" s="223" t="s">
        <v>947</v>
      </c>
      <c r="C14" s="223" t="s">
        <v>212</v>
      </c>
      <c r="D14" s="223" t="s">
        <v>216</v>
      </c>
      <c r="E14" s="223" t="s">
        <v>372</v>
      </c>
      <c r="F14" s="223" t="s">
        <v>230</v>
      </c>
      <c r="G14" s="223" t="s">
        <v>126</v>
      </c>
      <c r="H14" s="223" t="s">
        <v>379</v>
      </c>
      <c r="I14" s="223" t="s">
        <v>406</v>
      </c>
      <c r="J14" s="223" t="s">
        <v>378</v>
      </c>
      <c r="K14" s="223" t="s">
        <v>217</v>
      </c>
      <c r="L14" s="223" t="s">
        <v>214</v>
      </c>
      <c r="M14" s="223" t="s">
        <v>370</v>
      </c>
      <c r="N14" s="223" t="s">
        <v>371</v>
      </c>
      <c r="O14" s="223" t="s">
        <v>214</v>
      </c>
      <c r="P14" s="223" t="s">
        <v>214</v>
      </c>
      <c r="Q14" s="223" t="s">
        <v>370</v>
      </c>
      <c r="R14" s="223" t="s">
        <v>214</v>
      </c>
      <c r="S14" s="223" t="s">
        <v>214</v>
      </c>
      <c r="T14" s="224">
        <v>0</v>
      </c>
      <c r="U14" s="224">
        <v>0</v>
      </c>
      <c r="V14" s="224">
        <v>0</v>
      </c>
      <c r="W14" s="224">
        <v>0</v>
      </c>
      <c r="X14" s="224">
        <v>0</v>
      </c>
      <c r="Y14" s="224">
        <v>0</v>
      </c>
      <c r="Z14" s="224">
        <v>0</v>
      </c>
      <c r="AA14" s="224">
        <v>0</v>
      </c>
      <c r="AB14" s="224">
        <v>0</v>
      </c>
      <c r="AC14" s="224">
        <v>0</v>
      </c>
      <c r="AD14" s="224">
        <v>0</v>
      </c>
      <c r="AE14" s="224">
        <v>0</v>
      </c>
      <c r="AF14" s="224">
        <v>0</v>
      </c>
      <c r="AG14" s="224">
        <v>0</v>
      </c>
      <c r="AH14" s="224">
        <v>0</v>
      </c>
      <c r="AI14" s="224">
        <v>0</v>
      </c>
      <c r="AJ14" s="224">
        <v>0</v>
      </c>
      <c r="AK14" s="224">
        <v>0</v>
      </c>
      <c r="AL14" s="224">
        <v>0</v>
      </c>
      <c r="AM14" s="224">
        <v>0</v>
      </c>
      <c r="AN14" s="224">
        <v>0</v>
      </c>
      <c r="AO14" s="224">
        <v>0</v>
      </c>
      <c r="AP14" s="224">
        <v>0</v>
      </c>
      <c r="AQ14" s="224">
        <v>0</v>
      </c>
      <c r="AR14" s="224">
        <v>0</v>
      </c>
      <c r="AS14" s="224">
        <v>0</v>
      </c>
      <c r="AT14" s="224">
        <v>0</v>
      </c>
      <c r="AU14" s="224">
        <v>0</v>
      </c>
      <c r="AV14" s="224">
        <v>0</v>
      </c>
      <c r="AW14" s="224">
        <v>0</v>
      </c>
      <c r="AX14" s="224">
        <v>0</v>
      </c>
      <c r="AY14" s="224">
        <v>0</v>
      </c>
      <c r="AZ14" s="224">
        <v>0</v>
      </c>
      <c r="BA14" s="224">
        <v>0</v>
      </c>
      <c r="BB14" s="224">
        <v>0</v>
      </c>
      <c r="BC14" s="224">
        <v>0</v>
      </c>
      <c r="BD14" s="224">
        <v>0</v>
      </c>
      <c r="BE14" s="224">
        <v>0</v>
      </c>
      <c r="BF14" s="224">
        <v>0</v>
      </c>
      <c r="BG14" s="224">
        <v>0</v>
      </c>
      <c r="BH14" s="224">
        <v>0</v>
      </c>
      <c r="BI14" s="224">
        <v>0</v>
      </c>
      <c r="BJ14" s="224">
        <v>0</v>
      </c>
      <c r="BK14" s="224">
        <v>0</v>
      </c>
      <c r="BL14" s="224">
        <v>0</v>
      </c>
      <c r="BM14" s="224">
        <v>0</v>
      </c>
      <c r="BN14" s="224">
        <v>0</v>
      </c>
      <c r="BO14" s="224">
        <v>0</v>
      </c>
      <c r="BP14" s="224">
        <v>0</v>
      </c>
      <c r="BQ14" s="224">
        <v>0</v>
      </c>
      <c r="BR14" s="224">
        <v>0</v>
      </c>
      <c r="BS14" s="224">
        <v>0</v>
      </c>
      <c r="BT14" s="224">
        <v>0</v>
      </c>
      <c r="BU14" s="224">
        <v>0</v>
      </c>
      <c r="BV14" s="224">
        <v>0</v>
      </c>
      <c r="BW14" s="224">
        <v>0</v>
      </c>
      <c r="BX14" s="224">
        <v>0</v>
      </c>
      <c r="BY14" s="224">
        <v>0</v>
      </c>
      <c r="BZ14" s="224">
        <v>0</v>
      </c>
      <c r="CA14" s="224">
        <v>0</v>
      </c>
      <c r="CB14" s="224">
        <v>0</v>
      </c>
      <c r="CC14" s="224">
        <v>0</v>
      </c>
      <c r="CD14" s="224">
        <v>0</v>
      </c>
      <c r="CE14" s="224">
        <v>0</v>
      </c>
      <c r="CF14" s="224">
        <v>0</v>
      </c>
      <c r="CG14" s="224">
        <v>0</v>
      </c>
      <c r="CH14" s="224">
        <v>0</v>
      </c>
      <c r="CI14" s="224">
        <v>0</v>
      </c>
      <c r="CJ14" s="224">
        <v>0</v>
      </c>
      <c r="CK14" s="224">
        <v>0</v>
      </c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</row>
    <row r="15" spans="1:118" x14ac:dyDescent="0.2">
      <c r="A15" s="222" t="str">
        <f t="shared" si="1"/>
        <v>1223402262013001</v>
      </c>
      <c r="B15" s="223" t="s">
        <v>947</v>
      </c>
      <c r="C15" s="223" t="s">
        <v>212</v>
      </c>
      <c r="D15" s="223" t="s">
        <v>216</v>
      </c>
      <c r="E15" s="223" t="s">
        <v>372</v>
      </c>
      <c r="F15" s="223" t="s">
        <v>230</v>
      </c>
      <c r="G15" s="223" t="s">
        <v>126</v>
      </c>
      <c r="H15" s="223" t="s">
        <v>381</v>
      </c>
      <c r="I15" s="223" t="s">
        <v>407</v>
      </c>
      <c r="J15" s="223" t="s">
        <v>378</v>
      </c>
      <c r="K15" s="223" t="s">
        <v>219</v>
      </c>
      <c r="L15" s="223" t="s">
        <v>214</v>
      </c>
      <c r="M15" s="223" t="s">
        <v>370</v>
      </c>
      <c r="N15" s="223" t="s">
        <v>371</v>
      </c>
      <c r="O15" s="223" t="s">
        <v>214</v>
      </c>
      <c r="P15" s="223" t="s">
        <v>214</v>
      </c>
      <c r="Q15" s="223" t="s">
        <v>375</v>
      </c>
      <c r="R15" s="223" t="s">
        <v>214</v>
      </c>
      <c r="S15" s="223" t="s">
        <v>214</v>
      </c>
      <c r="T15" s="224">
        <v>0</v>
      </c>
      <c r="U15" s="224">
        <v>0</v>
      </c>
      <c r="V15" s="224">
        <v>0</v>
      </c>
      <c r="W15" s="224">
        <v>0</v>
      </c>
      <c r="X15" s="224">
        <v>0</v>
      </c>
      <c r="Y15" s="224">
        <v>0</v>
      </c>
      <c r="Z15" s="224">
        <v>0</v>
      </c>
      <c r="AA15" s="224">
        <v>0</v>
      </c>
      <c r="AB15" s="224">
        <v>0</v>
      </c>
      <c r="AC15" s="224">
        <v>0</v>
      </c>
      <c r="AD15" s="224">
        <v>0</v>
      </c>
      <c r="AE15" s="224">
        <v>0</v>
      </c>
      <c r="AF15" s="224">
        <v>0</v>
      </c>
      <c r="AG15" s="224">
        <v>0</v>
      </c>
      <c r="AH15" s="224">
        <v>0</v>
      </c>
      <c r="AI15" s="224">
        <v>0</v>
      </c>
      <c r="AJ15" s="224">
        <v>0</v>
      </c>
      <c r="AK15" s="224">
        <v>0</v>
      </c>
      <c r="AL15" s="224">
        <v>0</v>
      </c>
      <c r="AM15" s="224">
        <v>0</v>
      </c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</row>
    <row r="16" spans="1:118" x14ac:dyDescent="0.2">
      <c r="A16" s="222" t="str">
        <f t="shared" si="1"/>
        <v>1223402262013003</v>
      </c>
      <c r="B16" s="223" t="s">
        <v>947</v>
      </c>
      <c r="C16" s="223" t="s">
        <v>212</v>
      </c>
      <c r="D16" s="223" t="s">
        <v>216</v>
      </c>
      <c r="E16" s="223" t="s">
        <v>372</v>
      </c>
      <c r="F16" s="223" t="s">
        <v>230</v>
      </c>
      <c r="G16" s="223" t="s">
        <v>126</v>
      </c>
      <c r="H16" s="223" t="s">
        <v>379</v>
      </c>
      <c r="I16" s="223" t="s">
        <v>406</v>
      </c>
      <c r="J16" s="223" t="s">
        <v>378</v>
      </c>
      <c r="K16" s="223" t="s">
        <v>219</v>
      </c>
      <c r="L16" s="223" t="s">
        <v>214</v>
      </c>
      <c r="M16" s="223" t="s">
        <v>370</v>
      </c>
      <c r="N16" s="223" t="s">
        <v>371</v>
      </c>
      <c r="O16" s="223" t="s">
        <v>214</v>
      </c>
      <c r="P16" s="223" t="s">
        <v>214</v>
      </c>
      <c r="Q16" s="223" t="s">
        <v>370</v>
      </c>
      <c r="R16" s="223" t="s">
        <v>214</v>
      </c>
      <c r="S16" s="223" t="s">
        <v>214</v>
      </c>
      <c r="T16" s="224">
        <v>0</v>
      </c>
      <c r="U16" s="224">
        <v>0</v>
      </c>
      <c r="V16" s="224">
        <v>0</v>
      </c>
      <c r="W16" s="224">
        <v>0</v>
      </c>
      <c r="X16" s="224">
        <v>0</v>
      </c>
      <c r="Y16" s="224">
        <v>0</v>
      </c>
      <c r="Z16" s="224">
        <v>0</v>
      </c>
      <c r="AA16" s="224">
        <v>0</v>
      </c>
      <c r="AB16" s="224">
        <v>0</v>
      </c>
      <c r="AC16" s="224">
        <v>0</v>
      </c>
      <c r="AD16" s="224">
        <v>0</v>
      </c>
      <c r="AE16" s="224">
        <v>0</v>
      </c>
      <c r="AF16" s="224">
        <v>0</v>
      </c>
      <c r="AG16" s="224">
        <v>0</v>
      </c>
      <c r="AH16" s="224">
        <v>0</v>
      </c>
      <c r="AI16" s="224">
        <v>0</v>
      </c>
      <c r="AJ16" s="224">
        <v>0</v>
      </c>
      <c r="AK16" s="224">
        <v>0</v>
      </c>
      <c r="AL16" s="224">
        <v>0</v>
      </c>
      <c r="AM16" s="224">
        <v>0</v>
      </c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</row>
    <row r="17" spans="1:118" x14ac:dyDescent="0.2">
      <c r="A17" s="222" t="str">
        <f t="shared" si="1"/>
        <v>0802601262021000</v>
      </c>
      <c r="B17" s="223" t="s">
        <v>947</v>
      </c>
      <c r="C17" s="223" t="s">
        <v>212</v>
      </c>
      <c r="D17" s="223" t="s">
        <v>213</v>
      </c>
      <c r="E17" s="223" t="s">
        <v>214</v>
      </c>
      <c r="F17" s="223" t="s">
        <v>231</v>
      </c>
      <c r="G17" s="223" t="s">
        <v>127</v>
      </c>
      <c r="H17" s="223" t="s">
        <v>215</v>
      </c>
      <c r="I17" s="224"/>
      <c r="J17" s="223" t="s">
        <v>223</v>
      </c>
      <c r="K17" s="223" t="s">
        <v>217</v>
      </c>
      <c r="L17" s="223" t="s">
        <v>214</v>
      </c>
      <c r="M17" s="223" t="s">
        <v>370</v>
      </c>
      <c r="N17" s="223" t="s">
        <v>372</v>
      </c>
      <c r="O17" s="223" t="s">
        <v>214</v>
      </c>
      <c r="P17" s="223" t="s">
        <v>214</v>
      </c>
      <c r="Q17" s="223" t="s">
        <v>214</v>
      </c>
      <c r="R17" s="223" t="s">
        <v>214</v>
      </c>
      <c r="S17" s="223" t="s">
        <v>214</v>
      </c>
      <c r="T17" s="224">
        <v>326</v>
      </c>
      <c r="U17" s="224">
        <v>0</v>
      </c>
      <c r="V17" s="224">
        <v>0</v>
      </c>
      <c r="W17" s="224">
        <v>0</v>
      </c>
      <c r="X17" s="224">
        <v>0</v>
      </c>
      <c r="Y17" s="224">
        <v>0</v>
      </c>
      <c r="Z17" s="224">
        <v>326</v>
      </c>
      <c r="AA17" s="224">
        <v>0</v>
      </c>
      <c r="AB17" s="224">
        <v>0</v>
      </c>
      <c r="AC17" s="224">
        <v>0</v>
      </c>
      <c r="AD17" s="224">
        <v>326</v>
      </c>
      <c r="AE17" s="224">
        <v>327</v>
      </c>
      <c r="AF17" s="224">
        <v>327</v>
      </c>
      <c r="AG17" s="224">
        <v>0</v>
      </c>
      <c r="AH17" s="224">
        <v>0</v>
      </c>
      <c r="AI17" s="224">
        <v>327</v>
      </c>
      <c r="AJ17" s="224">
        <v>0</v>
      </c>
      <c r="AK17" s="224">
        <v>0</v>
      </c>
      <c r="AL17" s="224">
        <v>0</v>
      </c>
      <c r="AM17" s="224">
        <v>0</v>
      </c>
      <c r="AN17" s="224">
        <v>0</v>
      </c>
      <c r="AO17" s="224">
        <v>-1</v>
      </c>
      <c r="AP17" s="224">
        <v>333</v>
      </c>
      <c r="AQ17" s="224">
        <v>0</v>
      </c>
      <c r="AR17" s="224">
        <v>0</v>
      </c>
      <c r="AS17" s="224">
        <v>0</v>
      </c>
      <c r="AT17" s="224">
        <v>0</v>
      </c>
      <c r="AU17" s="224">
        <v>0</v>
      </c>
      <c r="AV17" s="224">
        <v>0</v>
      </c>
      <c r="AW17" s="224">
        <v>0</v>
      </c>
      <c r="AX17" s="224">
        <v>0</v>
      </c>
      <c r="AY17" s="224">
        <v>333</v>
      </c>
      <c r="AZ17" s="224">
        <v>333</v>
      </c>
      <c r="BA17" s="224">
        <v>333</v>
      </c>
      <c r="BB17" s="224">
        <v>0</v>
      </c>
      <c r="BC17" s="224">
        <v>0</v>
      </c>
      <c r="BD17" s="224">
        <v>0</v>
      </c>
      <c r="BE17" s="224">
        <v>0</v>
      </c>
      <c r="BF17" s="224">
        <v>333</v>
      </c>
      <c r="BG17" s="224">
        <v>0</v>
      </c>
      <c r="BH17" s="224">
        <v>0</v>
      </c>
      <c r="BI17" s="224">
        <v>0</v>
      </c>
      <c r="BJ17" s="224">
        <v>0</v>
      </c>
      <c r="BK17" s="224">
        <v>0</v>
      </c>
      <c r="BL17" s="224">
        <v>0</v>
      </c>
      <c r="BM17" s="224">
        <v>0</v>
      </c>
      <c r="BN17" s="224">
        <v>0</v>
      </c>
      <c r="BO17" s="224">
        <v>333</v>
      </c>
      <c r="BP17" s="224">
        <v>0</v>
      </c>
      <c r="BQ17" s="224">
        <v>0</v>
      </c>
      <c r="BR17" s="224">
        <v>0</v>
      </c>
      <c r="BS17" s="224">
        <v>0</v>
      </c>
      <c r="BT17" s="224">
        <v>0</v>
      </c>
      <c r="BU17" s="224">
        <v>0</v>
      </c>
      <c r="BV17" s="224">
        <v>0</v>
      </c>
      <c r="BW17" s="224">
        <v>0</v>
      </c>
      <c r="BX17" s="224">
        <v>-1</v>
      </c>
      <c r="BY17" s="224">
        <v>0</v>
      </c>
      <c r="BZ17" s="224">
        <v>1</v>
      </c>
      <c r="CA17" s="224">
        <v>0</v>
      </c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</row>
    <row r="18" spans="1:118" x14ac:dyDescent="0.2">
      <c r="A18" s="222" t="str">
        <f t="shared" si="1"/>
        <v>1402601262021000</v>
      </c>
      <c r="B18" s="223" t="s">
        <v>947</v>
      </c>
      <c r="C18" s="223" t="s">
        <v>212</v>
      </c>
      <c r="D18" s="223" t="s">
        <v>224</v>
      </c>
      <c r="E18" s="223" t="s">
        <v>214</v>
      </c>
      <c r="F18" s="223" t="s">
        <v>231</v>
      </c>
      <c r="G18" s="223" t="s">
        <v>127</v>
      </c>
      <c r="H18" s="223" t="s">
        <v>215</v>
      </c>
      <c r="I18" s="224"/>
      <c r="J18" s="223" t="s">
        <v>223</v>
      </c>
      <c r="K18" s="223" t="s">
        <v>217</v>
      </c>
      <c r="L18" s="223" t="s">
        <v>214</v>
      </c>
      <c r="M18" s="223" t="s">
        <v>370</v>
      </c>
      <c r="N18" s="223" t="s">
        <v>371</v>
      </c>
      <c r="O18" s="223" t="s">
        <v>214</v>
      </c>
      <c r="P18" s="223" t="s">
        <v>214</v>
      </c>
      <c r="Q18" s="223" t="s">
        <v>214</v>
      </c>
      <c r="R18" s="223" t="s">
        <v>214</v>
      </c>
      <c r="S18" s="223" t="s">
        <v>214</v>
      </c>
      <c r="T18" s="224">
        <v>45969</v>
      </c>
      <c r="U18" s="224">
        <v>44142</v>
      </c>
      <c r="V18" s="224">
        <v>44142</v>
      </c>
      <c r="W18" s="224">
        <v>0</v>
      </c>
      <c r="X18" s="224">
        <v>0</v>
      </c>
      <c r="Y18" s="224">
        <v>0</v>
      </c>
      <c r="Z18" s="224">
        <v>1827</v>
      </c>
      <c r="AA18" s="224">
        <v>0</v>
      </c>
      <c r="AB18" s="224">
        <v>0</v>
      </c>
      <c r="AC18" s="224">
        <v>1739</v>
      </c>
      <c r="AD18" s="224">
        <v>88</v>
      </c>
      <c r="AE18" s="224">
        <v>25767</v>
      </c>
      <c r="AF18" s="224">
        <v>25767</v>
      </c>
      <c r="AG18" s="224">
        <v>0</v>
      </c>
      <c r="AH18" s="224">
        <v>0</v>
      </c>
      <c r="AI18" s="224">
        <v>25767</v>
      </c>
      <c r="AJ18" s="224">
        <v>0</v>
      </c>
      <c r="AK18" s="224">
        <v>0</v>
      </c>
      <c r="AL18" s="224">
        <v>0</v>
      </c>
      <c r="AM18" s="224">
        <v>0</v>
      </c>
      <c r="AN18" s="224">
        <v>0</v>
      </c>
      <c r="AO18" s="224">
        <v>20202</v>
      </c>
      <c r="AP18" s="224">
        <v>1036</v>
      </c>
      <c r="AQ18" s="224">
        <v>0</v>
      </c>
      <c r="AR18" s="224">
        <v>0</v>
      </c>
      <c r="AS18" s="224">
        <v>1036</v>
      </c>
      <c r="AT18" s="224">
        <v>0</v>
      </c>
      <c r="AU18" s="224">
        <v>0</v>
      </c>
      <c r="AV18" s="224">
        <v>0</v>
      </c>
      <c r="AW18" s="224">
        <v>0</v>
      </c>
      <c r="AX18" s="224">
        <v>0</v>
      </c>
      <c r="AY18" s="224">
        <v>0</v>
      </c>
      <c r="AZ18" s="224">
        <v>1036</v>
      </c>
      <c r="BA18" s="224">
        <v>575</v>
      </c>
      <c r="BB18" s="224">
        <v>0</v>
      </c>
      <c r="BC18" s="224">
        <v>0</v>
      </c>
      <c r="BD18" s="224">
        <v>0</v>
      </c>
      <c r="BE18" s="224">
        <v>0</v>
      </c>
      <c r="BF18" s="224">
        <v>575</v>
      </c>
      <c r="BG18" s="224">
        <v>0</v>
      </c>
      <c r="BH18" s="224">
        <v>0</v>
      </c>
      <c r="BI18" s="224">
        <v>0</v>
      </c>
      <c r="BJ18" s="224">
        <v>0</v>
      </c>
      <c r="BK18" s="224">
        <v>0</v>
      </c>
      <c r="BL18" s="224">
        <v>0</v>
      </c>
      <c r="BM18" s="224">
        <v>0</v>
      </c>
      <c r="BN18" s="224">
        <v>575</v>
      </c>
      <c r="BO18" s="224">
        <v>0</v>
      </c>
      <c r="BP18" s="224">
        <v>461</v>
      </c>
      <c r="BQ18" s="224">
        <v>0</v>
      </c>
      <c r="BR18" s="224">
        <v>0</v>
      </c>
      <c r="BS18" s="224">
        <v>0</v>
      </c>
      <c r="BT18" s="224">
        <v>0</v>
      </c>
      <c r="BU18" s="224">
        <v>0</v>
      </c>
      <c r="BV18" s="224">
        <v>0</v>
      </c>
      <c r="BW18" s="224">
        <v>0</v>
      </c>
      <c r="BX18" s="224">
        <v>20202</v>
      </c>
      <c r="BY18" s="224">
        <v>13700</v>
      </c>
      <c r="BZ18" s="224">
        <v>3303</v>
      </c>
      <c r="CA18" s="224">
        <v>0</v>
      </c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</row>
    <row r="19" spans="1:118" x14ac:dyDescent="0.2">
      <c r="A19" s="222" t="str">
        <f t="shared" si="1"/>
        <v>0802602262021000</v>
      </c>
      <c r="B19" s="223" t="s">
        <v>947</v>
      </c>
      <c r="C19" s="223" t="s">
        <v>212</v>
      </c>
      <c r="D19" s="223" t="s">
        <v>213</v>
      </c>
      <c r="E19" s="223" t="s">
        <v>214</v>
      </c>
      <c r="F19" s="223" t="s">
        <v>231</v>
      </c>
      <c r="G19" s="223" t="s">
        <v>127</v>
      </c>
      <c r="H19" s="223" t="s">
        <v>215</v>
      </c>
      <c r="I19" s="224"/>
      <c r="J19" s="223" t="s">
        <v>223</v>
      </c>
      <c r="K19" s="223" t="s">
        <v>219</v>
      </c>
      <c r="L19" s="223" t="s">
        <v>214</v>
      </c>
      <c r="M19" s="223" t="s">
        <v>370</v>
      </c>
      <c r="N19" s="223" t="s">
        <v>372</v>
      </c>
      <c r="O19" s="223" t="s">
        <v>214</v>
      </c>
      <c r="P19" s="223" t="s">
        <v>214</v>
      </c>
      <c r="Q19" s="223" t="s">
        <v>214</v>
      </c>
      <c r="R19" s="223" t="s">
        <v>214</v>
      </c>
      <c r="S19" s="223" t="s">
        <v>214</v>
      </c>
      <c r="T19" s="224">
        <v>0</v>
      </c>
      <c r="U19" s="224">
        <v>0</v>
      </c>
      <c r="V19" s="224">
        <v>0</v>
      </c>
      <c r="W19" s="224">
        <v>0</v>
      </c>
      <c r="X19" s="224">
        <v>0</v>
      </c>
      <c r="Y19" s="224">
        <v>0</v>
      </c>
      <c r="Z19" s="224">
        <v>0</v>
      </c>
      <c r="AA19" s="224">
        <v>0</v>
      </c>
      <c r="AB19" s="224">
        <v>0</v>
      </c>
      <c r="AC19" s="224">
        <v>333</v>
      </c>
      <c r="AD19" s="224">
        <v>0</v>
      </c>
      <c r="AE19" s="224">
        <v>0</v>
      </c>
      <c r="AF19" s="224">
        <v>333</v>
      </c>
      <c r="AG19" s="224">
        <v>0</v>
      </c>
      <c r="AH19" s="224">
        <v>0</v>
      </c>
      <c r="AI19" s="224">
        <v>0</v>
      </c>
      <c r="AJ19" s="224">
        <v>0</v>
      </c>
      <c r="AK19" s="224">
        <v>0</v>
      </c>
      <c r="AL19" s="224">
        <v>0</v>
      </c>
      <c r="AM19" s="224">
        <v>0</v>
      </c>
      <c r="AN19" s="224">
        <v>0</v>
      </c>
      <c r="AO19" s="224">
        <v>0</v>
      </c>
      <c r="AP19" s="224"/>
      <c r="AQ19" s="224"/>
      <c r="AR19" s="224"/>
      <c r="AS19" s="224"/>
      <c r="AT19" s="224"/>
      <c r="AU19" s="224">
        <v>0</v>
      </c>
      <c r="AV19" s="224">
        <v>0</v>
      </c>
      <c r="AW19" s="224">
        <v>0</v>
      </c>
      <c r="AX19" s="224">
        <v>0</v>
      </c>
      <c r="AY19" s="224">
        <v>0</v>
      </c>
      <c r="AZ19" s="224">
        <v>0</v>
      </c>
      <c r="BA19" s="224">
        <v>0</v>
      </c>
      <c r="BB19" s="224">
        <v>0</v>
      </c>
      <c r="BC19" s="224">
        <v>0</v>
      </c>
      <c r="BD19" s="224">
        <v>0</v>
      </c>
      <c r="BE19" s="224">
        <v>0</v>
      </c>
      <c r="BF19" s="224">
        <v>0</v>
      </c>
      <c r="BG19" s="224">
        <v>0</v>
      </c>
      <c r="BH19" s="224">
        <v>0</v>
      </c>
      <c r="BI19" s="224">
        <v>0</v>
      </c>
      <c r="BJ19" s="224">
        <v>0</v>
      </c>
      <c r="BK19" s="224">
        <v>0</v>
      </c>
      <c r="BL19" s="224">
        <v>0</v>
      </c>
      <c r="BM19" s="224">
        <v>0</v>
      </c>
      <c r="BN19" s="224">
        <v>0</v>
      </c>
      <c r="BO19" s="224">
        <v>0</v>
      </c>
      <c r="BP19" s="224">
        <v>0</v>
      </c>
      <c r="BQ19" s="224">
        <v>333</v>
      </c>
      <c r="BR19" s="224">
        <v>0</v>
      </c>
      <c r="BS19" s="224">
        <v>0</v>
      </c>
      <c r="BT19" s="224">
        <v>0</v>
      </c>
      <c r="BU19" s="224">
        <v>0</v>
      </c>
      <c r="BV19" s="224">
        <v>0</v>
      </c>
      <c r="BW19" s="224">
        <v>0</v>
      </c>
      <c r="BX19" s="224">
        <v>0</v>
      </c>
      <c r="BY19" s="224">
        <v>0</v>
      </c>
      <c r="BZ19" s="224">
        <v>0</v>
      </c>
      <c r="CA19" s="224">
        <v>0</v>
      </c>
      <c r="CB19" s="224">
        <v>0</v>
      </c>
      <c r="CC19" s="224">
        <v>0</v>
      </c>
      <c r="CD19" s="224">
        <v>0</v>
      </c>
      <c r="CE19" s="224">
        <v>0</v>
      </c>
      <c r="CF19" s="224">
        <v>0</v>
      </c>
      <c r="CG19" s="224">
        <v>0</v>
      </c>
      <c r="CH19" s="224">
        <v>0</v>
      </c>
      <c r="CI19" s="224">
        <v>0</v>
      </c>
      <c r="CJ19" s="224">
        <v>0</v>
      </c>
      <c r="CK19" s="224">
        <v>0</v>
      </c>
      <c r="CL19" s="224">
        <v>0</v>
      </c>
      <c r="CM19" s="224">
        <v>0</v>
      </c>
      <c r="CN19" s="224">
        <v>0</v>
      </c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</row>
    <row r="20" spans="1:118" x14ac:dyDescent="0.2">
      <c r="A20" s="222" t="str">
        <f t="shared" si="1"/>
        <v>1402602262021000</v>
      </c>
      <c r="B20" s="223" t="s">
        <v>947</v>
      </c>
      <c r="C20" s="223" t="s">
        <v>212</v>
      </c>
      <c r="D20" s="223" t="s">
        <v>224</v>
      </c>
      <c r="E20" s="223" t="s">
        <v>214</v>
      </c>
      <c r="F20" s="223" t="s">
        <v>231</v>
      </c>
      <c r="G20" s="223" t="s">
        <v>127</v>
      </c>
      <c r="H20" s="223" t="s">
        <v>215</v>
      </c>
      <c r="I20" s="224"/>
      <c r="J20" s="223" t="s">
        <v>223</v>
      </c>
      <c r="K20" s="223" t="s">
        <v>219</v>
      </c>
      <c r="L20" s="223" t="s">
        <v>214</v>
      </c>
      <c r="M20" s="223" t="s">
        <v>370</v>
      </c>
      <c r="N20" s="223" t="s">
        <v>371</v>
      </c>
      <c r="O20" s="223" t="s">
        <v>214</v>
      </c>
      <c r="P20" s="223" t="s">
        <v>214</v>
      </c>
      <c r="Q20" s="223" t="s">
        <v>214</v>
      </c>
      <c r="R20" s="223" t="s">
        <v>214</v>
      </c>
      <c r="S20" s="223" t="s">
        <v>214</v>
      </c>
      <c r="T20" s="224">
        <v>0</v>
      </c>
      <c r="U20" s="224">
        <v>9805</v>
      </c>
      <c r="V20" s="224">
        <v>0</v>
      </c>
      <c r="W20" s="224">
        <v>0</v>
      </c>
      <c r="X20" s="224">
        <v>0</v>
      </c>
      <c r="Y20" s="224">
        <v>0</v>
      </c>
      <c r="Z20" s="224">
        <v>0</v>
      </c>
      <c r="AA20" s="224">
        <v>9805</v>
      </c>
      <c r="AB20" s="224">
        <v>0</v>
      </c>
      <c r="AC20" s="224">
        <v>1760</v>
      </c>
      <c r="AD20" s="224">
        <v>0</v>
      </c>
      <c r="AE20" s="224">
        <v>0</v>
      </c>
      <c r="AF20" s="224">
        <v>1760</v>
      </c>
      <c r="AG20" s="224">
        <v>0</v>
      </c>
      <c r="AH20" s="224">
        <v>0</v>
      </c>
      <c r="AI20" s="224">
        <v>0</v>
      </c>
      <c r="AJ20" s="224">
        <v>0</v>
      </c>
      <c r="AK20" s="224">
        <v>0</v>
      </c>
      <c r="AL20" s="224">
        <v>0</v>
      </c>
      <c r="AM20" s="224">
        <v>0</v>
      </c>
      <c r="AN20" s="224">
        <v>0</v>
      </c>
      <c r="AO20" s="224">
        <v>0</v>
      </c>
      <c r="AP20" s="224"/>
      <c r="AQ20" s="224"/>
      <c r="AR20" s="224"/>
      <c r="AS20" s="224"/>
      <c r="AT20" s="224"/>
      <c r="AU20" s="224">
        <v>0</v>
      </c>
      <c r="AV20" s="224">
        <v>0</v>
      </c>
      <c r="AW20" s="224">
        <v>0</v>
      </c>
      <c r="AX20" s="224">
        <v>0</v>
      </c>
      <c r="AY20" s="224">
        <v>0</v>
      </c>
      <c r="AZ20" s="224">
        <v>0</v>
      </c>
      <c r="BA20" s="224">
        <v>0</v>
      </c>
      <c r="BB20" s="224">
        <v>0</v>
      </c>
      <c r="BC20" s="224">
        <v>0</v>
      </c>
      <c r="BD20" s="224">
        <v>0</v>
      </c>
      <c r="BE20" s="224">
        <v>0</v>
      </c>
      <c r="BF20" s="224">
        <v>0</v>
      </c>
      <c r="BG20" s="224">
        <v>0</v>
      </c>
      <c r="BH20" s="224">
        <v>0</v>
      </c>
      <c r="BI20" s="224">
        <v>0</v>
      </c>
      <c r="BJ20" s="224">
        <v>0</v>
      </c>
      <c r="BK20" s="224">
        <v>0</v>
      </c>
      <c r="BL20" s="224">
        <v>0</v>
      </c>
      <c r="BM20" s="224">
        <v>0</v>
      </c>
      <c r="BN20" s="224">
        <v>0</v>
      </c>
      <c r="BO20" s="224">
        <v>0</v>
      </c>
      <c r="BP20" s="224">
        <v>0</v>
      </c>
      <c r="BQ20" s="224">
        <v>575</v>
      </c>
      <c r="BR20" s="224">
        <v>0</v>
      </c>
      <c r="BS20" s="224">
        <v>1739</v>
      </c>
      <c r="BT20" s="224">
        <v>0</v>
      </c>
      <c r="BU20" s="224">
        <v>1036</v>
      </c>
      <c r="BV20" s="224">
        <v>0</v>
      </c>
      <c r="BW20" s="224">
        <v>461</v>
      </c>
      <c r="BX20" s="224">
        <v>0</v>
      </c>
      <c r="BY20" s="224">
        <v>0</v>
      </c>
      <c r="BZ20" s="224">
        <v>0</v>
      </c>
      <c r="CA20" s="224">
        <v>461</v>
      </c>
      <c r="CB20" s="224">
        <v>0</v>
      </c>
      <c r="CC20" s="224">
        <v>0</v>
      </c>
      <c r="CD20" s="224">
        <v>0</v>
      </c>
      <c r="CE20" s="224">
        <v>0</v>
      </c>
      <c r="CF20" s="224">
        <v>0</v>
      </c>
      <c r="CG20" s="224">
        <v>0</v>
      </c>
      <c r="CH20" s="224">
        <v>0</v>
      </c>
      <c r="CI20" s="224">
        <v>0</v>
      </c>
      <c r="CJ20" s="224">
        <v>0</v>
      </c>
      <c r="CK20" s="224">
        <v>0</v>
      </c>
      <c r="CL20" s="224">
        <v>0</v>
      </c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</row>
    <row r="21" spans="1:118" x14ac:dyDescent="0.2">
      <c r="A21" s="222" t="str">
        <f t="shared" si="1"/>
        <v>0802101262021000</v>
      </c>
      <c r="B21" s="223" t="s">
        <v>947</v>
      </c>
      <c r="C21" s="223" t="s">
        <v>212</v>
      </c>
      <c r="D21" s="223" t="s">
        <v>213</v>
      </c>
      <c r="E21" s="223" t="s">
        <v>214</v>
      </c>
      <c r="F21" s="223" t="s">
        <v>231</v>
      </c>
      <c r="G21" s="223" t="s">
        <v>127</v>
      </c>
      <c r="H21" s="223" t="s">
        <v>215</v>
      </c>
      <c r="I21" s="224"/>
      <c r="J21" s="223" t="s">
        <v>218</v>
      </c>
      <c r="K21" s="223" t="s">
        <v>217</v>
      </c>
      <c r="L21" s="223" t="s">
        <v>214</v>
      </c>
      <c r="M21" s="223" t="s">
        <v>370</v>
      </c>
      <c r="N21" s="223" t="s">
        <v>372</v>
      </c>
      <c r="O21" s="223" t="s">
        <v>214</v>
      </c>
      <c r="P21" s="223" t="s">
        <v>214</v>
      </c>
      <c r="Q21" s="223" t="s">
        <v>214</v>
      </c>
      <c r="R21" s="223" t="s">
        <v>214</v>
      </c>
      <c r="S21" s="223" t="s">
        <v>214</v>
      </c>
      <c r="T21" s="224">
        <v>0</v>
      </c>
      <c r="U21" s="224">
        <v>0</v>
      </c>
      <c r="V21" s="224">
        <v>0</v>
      </c>
      <c r="W21" s="224">
        <v>0</v>
      </c>
      <c r="X21" s="224">
        <v>0</v>
      </c>
      <c r="Y21" s="224">
        <v>0</v>
      </c>
      <c r="Z21" s="224">
        <v>0</v>
      </c>
      <c r="AA21" s="224">
        <v>0</v>
      </c>
      <c r="AB21" s="224">
        <v>0</v>
      </c>
      <c r="AC21" s="224">
        <v>0</v>
      </c>
      <c r="AD21" s="224">
        <v>0</v>
      </c>
      <c r="AE21" s="224">
        <v>0</v>
      </c>
      <c r="AF21" s="224">
        <v>0</v>
      </c>
      <c r="AG21" s="224">
        <v>327</v>
      </c>
      <c r="AH21" s="224">
        <v>0</v>
      </c>
      <c r="AI21" s="224">
        <v>327</v>
      </c>
      <c r="AJ21" s="224">
        <v>0</v>
      </c>
      <c r="AK21" s="224">
        <v>0</v>
      </c>
      <c r="AL21" s="224">
        <v>0</v>
      </c>
      <c r="AM21" s="224">
        <v>0</v>
      </c>
      <c r="AN21" s="224">
        <v>0</v>
      </c>
      <c r="AO21" s="224">
        <v>0</v>
      </c>
      <c r="AP21" s="224">
        <v>0</v>
      </c>
      <c r="AQ21" s="224">
        <v>0</v>
      </c>
      <c r="AR21" s="224">
        <v>0</v>
      </c>
      <c r="AS21" s="224">
        <v>0</v>
      </c>
      <c r="AT21" s="224">
        <v>0</v>
      </c>
      <c r="AU21" s="224">
        <v>0</v>
      </c>
      <c r="AV21" s="224">
        <v>0</v>
      </c>
      <c r="AW21" s="224">
        <v>0</v>
      </c>
      <c r="AX21" s="224">
        <v>0</v>
      </c>
      <c r="AY21" s="224">
        <v>327</v>
      </c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</row>
    <row r="22" spans="1:118" x14ac:dyDescent="0.2">
      <c r="A22" s="222" t="str">
        <f t="shared" si="1"/>
        <v>1402101262021000</v>
      </c>
      <c r="B22" s="223" t="s">
        <v>947</v>
      </c>
      <c r="C22" s="223" t="s">
        <v>212</v>
      </c>
      <c r="D22" s="223" t="s">
        <v>224</v>
      </c>
      <c r="E22" s="223" t="s">
        <v>214</v>
      </c>
      <c r="F22" s="223" t="s">
        <v>231</v>
      </c>
      <c r="G22" s="223" t="s">
        <v>127</v>
      </c>
      <c r="H22" s="223" t="s">
        <v>215</v>
      </c>
      <c r="I22" s="224"/>
      <c r="J22" s="223" t="s">
        <v>218</v>
      </c>
      <c r="K22" s="223" t="s">
        <v>217</v>
      </c>
      <c r="L22" s="223" t="s">
        <v>214</v>
      </c>
      <c r="M22" s="223" t="s">
        <v>370</v>
      </c>
      <c r="N22" s="223" t="s">
        <v>371</v>
      </c>
      <c r="O22" s="223" t="s">
        <v>214</v>
      </c>
      <c r="P22" s="223" t="s">
        <v>214</v>
      </c>
      <c r="Q22" s="223" t="s">
        <v>214</v>
      </c>
      <c r="R22" s="223" t="s">
        <v>214</v>
      </c>
      <c r="S22" s="223" t="s">
        <v>214</v>
      </c>
      <c r="T22" s="224">
        <v>0</v>
      </c>
      <c r="U22" s="224">
        <v>0</v>
      </c>
      <c r="V22" s="224">
        <v>0</v>
      </c>
      <c r="W22" s="224">
        <v>0</v>
      </c>
      <c r="X22" s="224">
        <v>0</v>
      </c>
      <c r="Y22" s="224">
        <v>0</v>
      </c>
      <c r="Z22" s="224">
        <v>0</v>
      </c>
      <c r="AA22" s="224">
        <v>0</v>
      </c>
      <c r="AB22" s="224">
        <v>0</v>
      </c>
      <c r="AC22" s="224">
        <v>0</v>
      </c>
      <c r="AD22" s="224">
        <v>1745</v>
      </c>
      <c r="AE22" s="224">
        <v>4</v>
      </c>
      <c r="AF22" s="224">
        <v>1185</v>
      </c>
      <c r="AG22" s="224">
        <v>9556</v>
      </c>
      <c r="AH22" s="224">
        <v>13277</v>
      </c>
      <c r="AI22" s="224">
        <v>25767</v>
      </c>
      <c r="AJ22" s="224">
        <v>0</v>
      </c>
      <c r="AK22" s="224">
        <v>0</v>
      </c>
      <c r="AL22" s="224">
        <v>0</v>
      </c>
      <c r="AM22" s="224">
        <v>0</v>
      </c>
      <c r="AN22" s="224">
        <v>0</v>
      </c>
      <c r="AO22" s="224">
        <v>0</v>
      </c>
      <c r="AP22" s="224">
        <v>0</v>
      </c>
      <c r="AQ22" s="224">
        <v>0</v>
      </c>
      <c r="AR22" s="224">
        <v>0</v>
      </c>
      <c r="AS22" s="224">
        <v>0</v>
      </c>
      <c r="AT22" s="224">
        <v>0</v>
      </c>
      <c r="AU22" s="224">
        <v>0</v>
      </c>
      <c r="AV22" s="224">
        <v>0</v>
      </c>
      <c r="AW22" s="224">
        <v>0</v>
      </c>
      <c r="AX22" s="224">
        <v>0</v>
      </c>
      <c r="AY22" s="224">
        <v>25767</v>
      </c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</row>
    <row r="23" spans="1:118" x14ac:dyDescent="0.2">
      <c r="A23" s="222" t="str">
        <f t="shared" si="1"/>
        <v>0802102262021000</v>
      </c>
      <c r="B23" s="223" t="s">
        <v>947</v>
      </c>
      <c r="C23" s="223" t="s">
        <v>212</v>
      </c>
      <c r="D23" s="223" t="s">
        <v>213</v>
      </c>
      <c r="E23" s="223" t="s">
        <v>214</v>
      </c>
      <c r="F23" s="223" t="s">
        <v>231</v>
      </c>
      <c r="G23" s="223" t="s">
        <v>127</v>
      </c>
      <c r="H23" s="223" t="s">
        <v>215</v>
      </c>
      <c r="I23" s="224"/>
      <c r="J23" s="223" t="s">
        <v>218</v>
      </c>
      <c r="K23" s="223" t="s">
        <v>219</v>
      </c>
      <c r="L23" s="223" t="s">
        <v>214</v>
      </c>
      <c r="M23" s="223" t="s">
        <v>370</v>
      </c>
      <c r="N23" s="223" t="s">
        <v>372</v>
      </c>
      <c r="O23" s="223" t="s">
        <v>214</v>
      </c>
      <c r="P23" s="223" t="s">
        <v>214</v>
      </c>
      <c r="Q23" s="223" t="s">
        <v>214</v>
      </c>
      <c r="R23" s="223" t="s">
        <v>214</v>
      </c>
      <c r="S23" s="223" t="s">
        <v>214</v>
      </c>
      <c r="T23" s="224">
        <v>0</v>
      </c>
      <c r="U23" s="224">
        <v>0</v>
      </c>
      <c r="V23" s="224">
        <v>0</v>
      </c>
      <c r="W23" s="224">
        <v>0</v>
      </c>
      <c r="X23" s="224">
        <v>0</v>
      </c>
      <c r="Y23" s="224">
        <v>0</v>
      </c>
      <c r="Z23" s="224">
        <v>0</v>
      </c>
      <c r="AA23" s="224">
        <v>0</v>
      </c>
      <c r="AB23" s="224">
        <v>0</v>
      </c>
      <c r="AC23" s="224">
        <v>0</v>
      </c>
      <c r="AD23" s="224">
        <v>0</v>
      </c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</row>
    <row r="24" spans="1:118" x14ac:dyDescent="0.2">
      <c r="A24" s="222" t="str">
        <f t="shared" si="1"/>
        <v>1402102262021000</v>
      </c>
      <c r="B24" s="223" t="s">
        <v>947</v>
      </c>
      <c r="C24" s="223" t="s">
        <v>212</v>
      </c>
      <c r="D24" s="223" t="s">
        <v>224</v>
      </c>
      <c r="E24" s="223" t="s">
        <v>214</v>
      </c>
      <c r="F24" s="223" t="s">
        <v>231</v>
      </c>
      <c r="G24" s="223" t="s">
        <v>127</v>
      </c>
      <c r="H24" s="223" t="s">
        <v>215</v>
      </c>
      <c r="I24" s="224"/>
      <c r="J24" s="223" t="s">
        <v>218</v>
      </c>
      <c r="K24" s="223" t="s">
        <v>219</v>
      </c>
      <c r="L24" s="223" t="s">
        <v>214</v>
      </c>
      <c r="M24" s="223" t="s">
        <v>370</v>
      </c>
      <c r="N24" s="223" t="s">
        <v>371</v>
      </c>
      <c r="O24" s="223" t="s">
        <v>214</v>
      </c>
      <c r="P24" s="223" t="s">
        <v>214</v>
      </c>
      <c r="Q24" s="223" t="s">
        <v>214</v>
      </c>
      <c r="R24" s="223" t="s">
        <v>214</v>
      </c>
      <c r="S24" s="223" t="s">
        <v>214</v>
      </c>
      <c r="T24" s="224">
        <v>0</v>
      </c>
      <c r="U24" s="224">
        <v>0</v>
      </c>
      <c r="V24" s="224">
        <v>0</v>
      </c>
      <c r="W24" s="224">
        <v>0</v>
      </c>
      <c r="X24" s="224">
        <v>0</v>
      </c>
      <c r="Y24" s="224">
        <v>0</v>
      </c>
      <c r="Z24" s="224">
        <v>0</v>
      </c>
      <c r="AA24" s="224">
        <v>0</v>
      </c>
      <c r="AB24" s="224">
        <v>0</v>
      </c>
      <c r="AC24" s="224">
        <v>0</v>
      </c>
      <c r="AD24" s="224">
        <v>0</v>
      </c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</row>
    <row r="25" spans="1:118" x14ac:dyDescent="0.2">
      <c r="A25" s="222" t="str">
        <f t="shared" si="1"/>
        <v>0804001262021000</v>
      </c>
      <c r="B25" s="223" t="s">
        <v>947</v>
      </c>
      <c r="C25" s="223" t="s">
        <v>212</v>
      </c>
      <c r="D25" s="223" t="s">
        <v>213</v>
      </c>
      <c r="E25" s="223" t="s">
        <v>214</v>
      </c>
      <c r="F25" s="223" t="s">
        <v>231</v>
      </c>
      <c r="G25" s="223" t="s">
        <v>127</v>
      </c>
      <c r="H25" s="223" t="s">
        <v>215</v>
      </c>
      <c r="I25" s="224"/>
      <c r="J25" s="223" t="s">
        <v>228</v>
      </c>
      <c r="K25" s="223" t="s">
        <v>217</v>
      </c>
      <c r="L25" s="223" t="s">
        <v>214</v>
      </c>
      <c r="M25" s="223" t="s">
        <v>370</v>
      </c>
      <c r="N25" s="223" t="s">
        <v>372</v>
      </c>
      <c r="O25" s="223" t="s">
        <v>214</v>
      </c>
      <c r="P25" s="223" t="s">
        <v>214</v>
      </c>
      <c r="Q25" s="223" t="s">
        <v>214</v>
      </c>
      <c r="R25" s="223" t="s">
        <v>214</v>
      </c>
      <c r="S25" s="223" t="s">
        <v>214</v>
      </c>
      <c r="T25" s="224">
        <v>0</v>
      </c>
      <c r="U25" s="224">
        <v>0</v>
      </c>
      <c r="V25" s="224">
        <v>0</v>
      </c>
      <c r="W25" s="224">
        <v>0</v>
      </c>
      <c r="X25" s="224">
        <v>0</v>
      </c>
      <c r="Y25" s="224">
        <v>0</v>
      </c>
      <c r="Z25" s="224">
        <v>0</v>
      </c>
      <c r="AA25" s="224">
        <v>0</v>
      </c>
      <c r="AB25" s="224">
        <v>0</v>
      </c>
      <c r="AC25" s="224">
        <v>0</v>
      </c>
      <c r="AD25" s="224">
        <v>0</v>
      </c>
      <c r="AE25" s="224">
        <v>0</v>
      </c>
      <c r="AF25" s="224">
        <v>0</v>
      </c>
      <c r="AG25" s="224">
        <v>0</v>
      </c>
      <c r="AH25" s="224">
        <v>0</v>
      </c>
      <c r="AI25" s="224">
        <v>0</v>
      </c>
      <c r="AJ25" s="224">
        <v>0</v>
      </c>
      <c r="AK25" s="224">
        <v>0</v>
      </c>
      <c r="AL25" s="224">
        <v>0</v>
      </c>
      <c r="AM25" s="224">
        <v>0</v>
      </c>
      <c r="AN25" s="224">
        <v>0</v>
      </c>
      <c r="AO25" s="224">
        <v>0</v>
      </c>
      <c r="AP25" s="224">
        <v>0</v>
      </c>
      <c r="AQ25" s="224">
        <v>0</v>
      </c>
      <c r="AR25" s="224">
        <v>0</v>
      </c>
      <c r="AS25" s="224">
        <v>0</v>
      </c>
      <c r="AT25" s="224">
        <v>0</v>
      </c>
      <c r="AU25" s="224">
        <v>0</v>
      </c>
      <c r="AV25" s="224">
        <v>0</v>
      </c>
      <c r="AW25" s="224">
        <v>0</v>
      </c>
      <c r="AX25" s="224">
        <v>0</v>
      </c>
      <c r="AY25" s="224">
        <v>0</v>
      </c>
      <c r="AZ25" s="224">
        <v>0</v>
      </c>
      <c r="BA25" s="224">
        <v>0</v>
      </c>
      <c r="BB25" s="224">
        <v>0</v>
      </c>
      <c r="BC25" s="224">
        <v>0</v>
      </c>
      <c r="BD25" s="224">
        <v>0</v>
      </c>
      <c r="BE25" s="224">
        <v>0</v>
      </c>
      <c r="BF25" s="224">
        <v>0</v>
      </c>
      <c r="BG25" s="224">
        <v>0</v>
      </c>
      <c r="BH25" s="224">
        <v>0</v>
      </c>
      <c r="BI25" s="224">
        <v>0</v>
      </c>
      <c r="BJ25" s="224">
        <v>0</v>
      </c>
      <c r="BK25" s="224">
        <v>0</v>
      </c>
      <c r="BL25" s="224">
        <v>0</v>
      </c>
      <c r="BM25" s="224">
        <v>0</v>
      </c>
      <c r="BN25" s="224">
        <v>0</v>
      </c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</row>
    <row r="26" spans="1:118" x14ac:dyDescent="0.2">
      <c r="A26" s="222" t="str">
        <f t="shared" si="1"/>
        <v>0801201262021001</v>
      </c>
      <c r="B26" s="223" t="s">
        <v>947</v>
      </c>
      <c r="C26" s="223" t="s">
        <v>212</v>
      </c>
      <c r="D26" s="223" t="s">
        <v>213</v>
      </c>
      <c r="E26" s="223" t="s">
        <v>214</v>
      </c>
      <c r="F26" s="223" t="s">
        <v>231</v>
      </c>
      <c r="G26" s="223" t="s">
        <v>127</v>
      </c>
      <c r="H26" s="223" t="s">
        <v>381</v>
      </c>
      <c r="I26" s="223" t="s">
        <v>899</v>
      </c>
      <c r="J26" s="223" t="s">
        <v>216</v>
      </c>
      <c r="K26" s="223" t="s">
        <v>217</v>
      </c>
      <c r="L26" s="223" t="s">
        <v>214</v>
      </c>
      <c r="M26" s="223" t="s">
        <v>370</v>
      </c>
      <c r="N26" s="223" t="s">
        <v>372</v>
      </c>
      <c r="O26" s="223" t="s">
        <v>214</v>
      </c>
      <c r="P26" s="223" t="s">
        <v>214</v>
      </c>
      <c r="Q26" s="223" t="s">
        <v>214</v>
      </c>
      <c r="R26" s="223" t="s">
        <v>214</v>
      </c>
      <c r="S26" s="223" t="s">
        <v>214</v>
      </c>
      <c r="T26" s="224">
        <v>3420901</v>
      </c>
      <c r="U26" s="224">
        <v>0</v>
      </c>
      <c r="V26" s="224">
        <v>0</v>
      </c>
      <c r="W26" s="224">
        <v>0</v>
      </c>
      <c r="X26" s="224">
        <v>0</v>
      </c>
      <c r="Y26" s="224">
        <v>30</v>
      </c>
      <c r="Z26" s="224">
        <v>0</v>
      </c>
      <c r="AA26" s="224">
        <v>0</v>
      </c>
      <c r="AB26" s="224">
        <v>0</v>
      </c>
      <c r="AC26" s="224">
        <v>0</v>
      </c>
      <c r="AD26" s="224">
        <v>0</v>
      </c>
      <c r="AE26" s="224">
        <v>0</v>
      </c>
      <c r="AF26" s="224">
        <v>0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  <c r="AL26" s="224">
        <v>0</v>
      </c>
      <c r="AM26" s="224">
        <v>0</v>
      </c>
      <c r="AN26" s="224">
        <v>0</v>
      </c>
      <c r="AO26" s="224">
        <v>0</v>
      </c>
      <c r="AP26" s="224">
        <v>0</v>
      </c>
      <c r="AQ26" s="224">
        <v>0</v>
      </c>
      <c r="AR26" s="224">
        <v>0</v>
      </c>
      <c r="AS26" s="224">
        <v>0</v>
      </c>
      <c r="AT26" s="224">
        <v>0</v>
      </c>
      <c r="AU26" s="224">
        <v>0</v>
      </c>
      <c r="AV26" s="224">
        <v>0</v>
      </c>
      <c r="AW26" s="224">
        <v>1</v>
      </c>
      <c r="AX26" s="224">
        <v>330000</v>
      </c>
      <c r="AY26" s="224">
        <v>0</v>
      </c>
      <c r="AZ26" s="224">
        <v>0</v>
      </c>
      <c r="BA26" s="224">
        <v>0</v>
      </c>
      <c r="BB26" s="224">
        <v>0</v>
      </c>
      <c r="BC26" s="224">
        <v>0</v>
      </c>
      <c r="BD26" s="224">
        <v>0</v>
      </c>
      <c r="BE26" s="224">
        <v>0</v>
      </c>
      <c r="BF26" s="224">
        <v>0</v>
      </c>
      <c r="BG26" s="224">
        <v>0</v>
      </c>
      <c r="BH26" s="224">
        <v>0</v>
      </c>
      <c r="BI26" s="224">
        <v>0</v>
      </c>
      <c r="BJ26" s="224">
        <v>0</v>
      </c>
      <c r="BK26" s="224">
        <v>0</v>
      </c>
      <c r="BL26" s="224">
        <v>0</v>
      </c>
      <c r="BM26" s="224">
        <v>0</v>
      </c>
      <c r="BN26" s="224">
        <v>0</v>
      </c>
      <c r="BO26" s="224">
        <v>0</v>
      </c>
      <c r="BP26" s="224">
        <v>0</v>
      </c>
      <c r="BQ26" s="224">
        <v>0</v>
      </c>
      <c r="BR26" s="224">
        <v>0</v>
      </c>
      <c r="BS26" s="224">
        <v>0</v>
      </c>
      <c r="BT26" s="224">
        <v>0</v>
      </c>
      <c r="BU26" s="224">
        <v>0</v>
      </c>
      <c r="BV26" s="224">
        <v>0</v>
      </c>
      <c r="BW26" s="224">
        <v>0</v>
      </c>
      <c r="BX26" s="224">
        <v>0</v>
      </c>
      <c r="BY26" s="224">
        <v>0</v>
      </c>
      <c r="BZ26" s="224">
        <v>0</v>
      </c>
      <c r="CA26" s="224">
        <v>0</v>
      </c>
      <c r="CB26" s="224">
        <v>0</v>
      </c>
      <c r="CC26" s="224">
        <v>0</v>
      </c>
      <c r="CD26" s="224">
        <v>3</v>
      </c>
      <c r="CE26" s="224">
        <v>0</v>
      </c>
      <c r="CF26" s="224">
        <v>0</v>
      </c>
      <c r="CG26" s="224">
        <v>0</v>
      </c>
      <c r="CH26" s="224">
        <v>0</v>
      </c>
      <c r="CI26" s="224">
        <v>0</v>
      </c>
      <c r="CJ26" s="224">
        <v>0</v>
      </c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</row>
    <row r="27" spans="1:118" x14ac:dyDescent="0.2">
      <c r="A27" s="222" t="str">
        <f t="shared" si="1"/>
        <v>1401901262021001</v>
      </c>
      <c r="B27" s="223" t="s">
        <v>947</v>
      </c>
      <c r="C27" s="223" t="s">
        <v>212</v>
      </c>
      <c r="D27" s="223" t="s">
        <v>224</v>
      </c>
      <c r="E27" s="223" t="s">
        <v>214</v>
      </c>
      <c r="F27" s="223" t="s">
        <v>231</v>
      </c>
      <c r="G27" s="223" t="s">
        <v>127</v>
      </c>
      <c r="H27" s="223" t="s">
        <v>381</v>
      </c>
      <c r="I27" s="223" t="s">
        <v>405</v>
      </c>
      <c r="J27" s="223" t="s">
        <v>227</v>
      </c>
      <c r="K27" s="223" t="s">
        <v>217</v>
      </c>
      <c r="L27" s="223" t="s">
        <v>214</v>
      </c>
      <c r="M27" s="223" t="s">
        <v>370</v>
      </c>
      <c r="N27" s="223" t="s">
        <v>371</v>
      </c>
      <c r="O27" s="223" t="s">
        <v>214</v>
      </c>
      <c r="P27" s="223" t="s">
        <v>214</v>
      </c>
      <c r="Q27" s="223" t="s">
        <v>214</v>
      </c>
      <c r="R27" s="223" t="s">
        <v>214</v>
      </c>
      <c r="S27" s="223" t="s">
        <v>214</v>
      </c>
      <c r="T27" s="224">
        <v>4060401</v>
      </c>
      <c r="U27" s="224">
        <v>0</v>
      </c>
      <c r="V27" s="224">
        <v>0</v>
      </c>
      <c r="W27" s="224">
        <v>0</v>
      </c>
      <c r="X27" s="224">
        <v>0</v>
      </c>
      <c r="Y27" s="224">
        <v>200007</v>
      </c>
      <c r="Z27" s="224">
        <v>0</v>
      </c>
      <c r="AA27" s="224">
        <v>0</v>
      </c>
      <c r="AB27" s="224">
        <v>6074</v>
      </c>
      <c r="AC27" s="224">
        <v>129149194</v>
      </c>
      <c r="AD27" s="224">
        <v>3804</v>
      </c>
      <c r="AE27" s="224">
        <v>123</v>
      </c>
      <c r="AF27" s="224">
        <v>0</v>
      </c>
      <c r="AG27" s="224">
        <v>2400</v>
      </c>
      <c r="AH27" s="224">
        <v>0</v>
      </c>
      <c r="AI27" s="224">
        <v>73763</v>
      </c>
      <c r="AJ27" s="224">
        <v>12963</v>
      </c>
      <c r="AK27" s="224">
        <v>0</v>
      </c>
      <c r="AL27" s="224">
        <v>60800</v>
      </c>
      <c r="AM27" s="224">
        <v>0</v>
      </c>
      <c r="AN27" s="224">
        <v>0</v>
      </c>
      <c r="AO27" s="224">
        <v>0</v>
      </c>
      <c r="AP27" s="224">
        <v>72073</v>
      </c>
      <c r="AQ27" s="224">
        <v>0</v>
      </c>
      <c r="AR27" s="224">
        <v>1690</v>
      </c>
      <c r="AS27" s="224">
        <v>0</v>
      </c>
      <c r="AT27" s="224">
        <v>0</v>
      </c>
      <c r="AU27" s="224">
        <v>0</v>
      </c>
      <c r="AV27" s="224">
        <v>4041029</v>
      </c>
      <c r="AW27" s="224">
        <v>4050331</v>
      </c>
      <c r="AX27" s="224">
        <v>164</v>
      </c>
      <c r="AY27" s="224">
        <v>100</v>
      </c>
      <c r="AZ27" s="224">
        <v>1695</v>
      </c>
      <c r="BA27" s="224">
        <v>274</v>
      </c>
      <c r="BB27" s="224">
        <v>5040401</v>
      </c>
      <c r="BC27" s="224">
        <v>31</v>
      </c>
      <c r="BD27" s="224">
        <v>2</v>
      </c>
      <c r="BE27" s="224">
        <v>0</v>
      </c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</row>
    <row r="28" spans="1:118" x14ac:dyDescent="0.2">
      <c r="A28" s="222" t="str">
        <f t="shared" si="1"/>
        <v>1401901262021003</v>
      </c>
      <c r="B28" s="223" t="s">
        <v>947</v>
      </c>
      <c r="C28" s="223" t="s">
        <v>212</v>
      </c>
      <c r="D28" s="223" t="s">
        <v>224</v>
      </c>
      <c r="E28" s="223" t="s">
        <v>214</v>
      </c>
      <c r="F28" s="223" t="s">
        <v>231</v>
      </c>
      <c r="G28" s="223" t="s">
        <v>127</v>
      </c>
      <c r="H28" s="223" t="s">
        <v>379</v>
      </c>
      <c r="I28" s="223" t="s">
        <v>404</v>
      </c>
      <c r="J28" s="223" t="s">
        <v>227</v>
      </c>
      <c r="K28" s="223" t="s">
        <v>217</v>
      </c>
      <c r="L28" s="223" t="s">
        <v>214</v>
      </c>
      <c r="M28" s="223" t="s">
        <v>370</v>
      </c>
      <c r="N28" s="223" t="s">
        <v>371</v>
      </c>
      <c r="O28" s="223" t="s">
        <v>214</v>
      </c>
      <c r="P28" s="223" t="s">
        <v>214</v>
      </c>
      <c r="Q28" s="223" t="s">
        <v>214</v>
      </c>
      <c r="R28" s="223" t="s">
        <v>214</v>
      </c>
      <c r="S28" s="223" t="s">
        <v>214</v>
      </c>
      <c r="T28" s="224">
        <v>3560615</v>
      </c>
      <c r="U28" s="224">
        <v>0</v>
      </c>
      <c r="V28" s="224">
        <v>0</v>
      </c>
      <c r="W28" s="224">
        <v>0</v>
      </c>
      <c r="X28" s="224">
        <v>0</v>
      </c>
      <c r="Y28" s="224">
        <v>200007</v>
      </c>
      <c r="Z28" s="224">
        <v>0</v>
      </c>
      <c r="AA28" s="224">
        <v>0</v>
      </c>
      <c r="AB28" s="224">
        <v>3481</v>
      </c>
      <c r="AC28" s="224">
        <v>133530532</v>
      </c>
      <c r="AD28" s="224">
        <v>3481</v>
      </c>
      <c r="AE28" s="224">
        <v>101</v>
      </c>
      <c r="AF28" s="224">
        <v>0</v>
      </c>
      <c r="AG28" s="224">
        <v>2400</v>
      </c>
      <c r="AH28" s="224">
        <v>0</v>
      </c>
      <c r="AI28" s="224">
        <v>11662</v>
      </c>
      <c r="AJ28" s="224">
        <v>11662</v>
      </c>
      <c r="AK28" s="224">
        <v>0</v>
      </c>
      <c r="AL28" s="224">
        <v>0</v>
      </c>
      <c r="AM28" s="224">
        <v>0</v>
      </c>
      <c r="AN28" s="224">
        <v>0</v>
      </c>
      <c r="AO28" s="224">
        <v>0</v>
      </c>
      <c r="AP28" s="224">
        <v>10992</v>
      </c>
      <c r="AQ28" s="224">
        <v>0</v>
      </c>
      <c r="AR28" s="224">
        <v>670</v>
      </c>
      <c r="AS28" s="224">
        <v>0</v>
      </c>
      <c r="AT28" s="224">
        <v>0</v>
      </c>
      <c r="AU28" s="224">
        <v>0</v>
      </c>
      <c r="AV28" s="224">
        <v>3560509</v>
      </c>
      <c r="AW28" s="224">
        <v>3560531</v>
      </c>
      <c r="AX28" s="224">
        <v>278</v>
      </c>
      <c r="AY28" s="224">
        <v>100</v>
      </c>
      <c r="AZ28" s="224">
        <v>1494</v>
      </c>
      <c r="BA28" s="224">
        <v>463</v>
      </c>
      <c r="BB28" s="224">
        <v>5040401</v>
      </c>
      <c r="BC28" s="224">
        <v>44</v>
      </c>
      <c r="BD28" s="224">
        <v>2</v>
      </c>
      <c r="BE28" s="224">
        <v>0</v>
      </c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</row>
    <row r="29" spans="1:118" x14ac:dyDescent="0.2">
      <c r="A29" s="222" t="str">
        <f t="shared" si="1"/>
        <v>1401901262021004</v>
      </c>
      <c r="B29" s="223" t="s">
        <v>947</v>
      </c>
      <c r="C29" s="223" t="s">
        <v>212</v>
      </c>
      <c r="D29" s="223" t="s">
        <v>224</v>
      </c>
      <c r="E29" s="223" t="s">
        <v>214</v>
      </c>
      <c r="F29" s="223" t="s">
        <v>231</v>
      </c>
      <c r="G29" s="223" t="s">
        <v>127</v>
      </c>
      <c r="H29" s="223" t="s">
        <v>387</v>
      </c>
      <c r="I29" s="223" t="s">
        <v>403</v>
      </c>
      <c r="J29" s="223" t="s">
        <v>227</v>
      </c>
      <c r="K29" s="223" t="s">
        <v>217</v>
      </c>
      <c r="L29" s="223" t="s">
        <v>214</v>
      </c>
      <c r="M29" s="223" t="s">
        <v>370</v>
      </c>
      <c r="N29" s="223" t="s">
        <v>371</v>
      </c>
      <c r="O29" s="223" t="s">
        <v>214</v>
      </c>
      <c r="P29" s="223" t="s">
        <v>214</v>
      </c>
      <c r="Q29" s="223" t="s">
        <v>214</v>
      </c>
      <c r="R29" s="223" t="s">
        <v>214</v>
      </c>
      <c r="S29" s="223" t="s">
        <v>214</v>
      </c>
      <c r="T29" s="224">
        <v>3530210</v>
      </c>
      <c r="U29" s="224">
        <v>0</v>
      </c>
      <c r="V29" s="224">
        <v>0</v>
      </c>
      <c r="W29" s="224">
        <v>0</v>
      </c>
      <c r="X29" s="224">
        <v>0</v>
      </c>
      <c r="Y29" s="224">
        <v>200007</v>
      </c>
      <c r="Z29" s="224">
        <v>0</v>
      </c>
      <c r="AA29" s="224">
        <v>0</v>
      </c>
      <c r="AB29" s="224">
        <v>2348</v>
      </c>
      <c r="AC29" s="224">
        <v>73740149</v>
      </c>
      <c r="AD29" s="224">
        <v>2348</v>
      </c>
      <c r="AE29" s="224">
        <v>91</v>
      </c>
      <c r="AF29" s="224">
        <v>0</v>
      </c>
      <c r="AG29" s="224">
        <v>2400</v>
      </c>
      <c r="AH29" s="224">
        <v>0</v>
      </c>
      <c r="AI29" s="224">
        <v>93565</v>
      </c>
      <c r="AJ29" s="224">
        <v>36250</v>
      </c>
      <c r="AK29" s="224">
        <v>57315</v>
      </c>
      <c r="AL29" s="224">
        <v>0</v>
      </c>
      <c r="AM29" s="224">
        <v>0</v>
      </c>
      <c r="AN29" s="224">
        <v>0</v>
      </c>
      <c r="AO29" s="224">
        <v>0</v>
      </c>
      <c r="AP29" s="224">
        <v>3735</v>
      </c>
      <c r="AQ29" s="224">
        <v>0</v>
      </c>
      <c r="AR29" s="224">
        <v>89830</v>
      </c>
      <c r="AS29" s="224">
        <v>0</v>
      </c>
      <c r="AT29" s="224">
        <v>0</v>
      </c>
      <c r="AU29" s="224">
        <v>0</v>
      </c>
      <c r="AV29" s="224">
        <v>5040510</v>
      </c>
      <c r="AW29" s="224">
        <v>5041028</v>
      </c>
      <c r="AX29" s="224">
        <v>119</v>
      </c>
      <c r="AY29" s="224">
        <v>100</v>
      </c>
      <c r="AZ29" s="224">
        <v>682</v>
      </c>
      <c r="BA29" s="224">
        <v>198</v>
      </c>
      <c r="BB29" s="224">
        <v>5040401</v>
      </c>
      <c r="BC29" s="224">
        <v>47</v>
      </c>
      <c r="BD29" s="224">
        <v>2</v>
      </c>
      <c r="BE29" s="224">
        <v>0</v>
      </c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</row>
    <row r="30" spans="1:118" x14ac:dyDescent="0.2">
      <c r="A30" s="222" t="str">
        <f t="shared" si="1"/>
        <v>1401901262021005</v>
      </c>
      <c r="B30" s="223" t="s">
        <v>947</v>
      </c>
      <c r="C30" s="223" t="s">
        <v>212</v>
      </c>
      <c r="D30" s="223" t="s">
        <v>224</v>
      </c>
      <c r="E30" s="223" t="s">
        <v>214</v>
      </c>
      <c r="F30" s="223" t="s">
        <v>231</v>
      </c>
      <c r="G30" s="223" t="s">
        <v>127</v>
      </c>
      <c r="H30" s="223" t="s">
        <v>386</v>
      </c>
      <c r="I30" s="223" t="s">
        <v>402</v>
      </c>
      <c r="J30" s="223" t="s">
        <v>227</v>
      </c>
      <c r="K30" s="223" t="s">
        <v>217</v>
      </c>
      <c r="L30" s="223" t="s">
        <v>214</v>
      </c>
      <c r="M30" s="223" t="s">
        <v>370</v>
      </c>
      <c r="N30" s="223" t="s">
        <v>371</v>
      </c>
      <c r="O30" s="223" t="s">
        <v>214</v>
      </c>
      <c r="P30" s="223" t="s">
        <v>214</v>
      </c>
      <c r="Q30" s="223" t="s">
        <v>214</v>
      </c>
      <c r="R30" s="223" t="s">
        <v>214</v>
      </c>
      <c r="S30" s="223" t="s">
        <v>214</v>
      </c>
      <c r="T30" s="224">
        <v>3530201</v>
      </c>
      <c r="U30" s="224">
        <v>0</v>
      </c>
      <c r="V30" s="224">
        <v>0</v>
      </c>
      <c r="W30" s="224">
        <v>0</v>
      </c>
      <c r="X30" s="224">
        <v>0</v>
      </c>
      <c r="Y30" s="224">
        <v>200007</v>
      </c>
      <c r="Z30" s="224">
        <v>0</v>
      </c>
      <c r="AA30" s="224">
        <v>0</v>
      </c>
      <c r="AB30" s="224">
        <v>1989</v>
      </c>
      <c r="AC30" s="224">
        <v>55403546</v>
      </c>
      <c r="AD30" s="224">
        <v>1989</v>
      </c>
      <c r="AE30" s="224">
        <v>70</v>
      </c>
      <c r="AF30" s="224">
        <v>0</v>
      </c>
      <c r="AG30" s="224">
        <v>2400</v>
      </c>
      <c r="AH30" s="224">
        <v>0</v>
      </c>
      <c r="AI30" s="224">
        <v>19279</v>
      </c>
      <c r="AJ30" s="224">
        <v>19279</v>
      </c>
      <c r="AK30" s="224">
        <v>0</v>
      </c>
      <c r="AL30" s="224">
        <v>0</v>
      </c>
      <c r="AM30" s="224">
        <v>0</v>
      </c>
      <c r="AN30" s="224">
        <v>0</v>
      </c>
      <c r="AO30" s="224">
        <v>0</v>
      </c>
      <c r="AP30" s="224">
        <v>0</v>
      </c>
      <c r="AQ30" s="224">
        <v>0</v>
      </c>
      <c r="AR30" s="224">
        <v>19279</v>
      </c>
      <c r="AS30" s="224">
        <v>0</v>
      </c>
      <c r="AT30" s="224">
        <v>0</v>
      </c>
      <c r="AU30" s="224">
        <v>0</v>
      </c>
      <c r="AV30" s="224">
        <v>3521122</v>
      </c>
      <c r="AW30" s="224">
        <v>3530130</v>
      </c>
      <c r="AX30" s="224">
        <v>76</v>
      </c>
      <c r="AY30" s="224">
        <v>100</v>
      </c>
      <c r="AZ30" s="224">
        <v>741</v>
      </c>
      <c r="BA30" s="224">
        <v>127</v>
      </c>
      <c r="BB30" s="224">
        <v>5040401</v>
      </c>
      <c r="BC30" s="224">
        <v>47</v>
      </c>
      <c r="BD30" s="224">
        <v>2</v>
      </c>
      <c r="BE30" s="224">
        <v>0</v>
      </c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</row>
    <row r="31" spans="1:118" x14ac:dyDescent="0.2">
      <c r="A31" s="222" t="str">
        <f t="shared" si="1"/>
        <v>1401901262021006</v>
      </c>
      <c r="B31" s="223" t="s">
        <v>947</v>
      </c>
      <c r="C31" s="223" t="s">
        <v>212</v>
      </c>
      <c r="D31" s="223" t="s">
        <v>224</v>
      </c>
      <c r="E31" s="223" t="s">
        <v>214</v>
      </c>
      <c r="F31" s="223" t="s">
        <v>231</v>
      </c>
      <c r="G31" s="223" t="s">
        <v>127</v>
      </c>
      <c r="H31" s="223" t="s">
        <v>397</v>
      </c>
      <c r="I31" s="223" t="s">
        <v>764</v>
      </c>
      <c r="J31" s="223" t="s">
        <v>227</v>
      </c>
      <c r="K31" s="223" t="s">
        <v>217</v>
      </c>
      <c r="L31" s="223" t="s">
        <v>214</v>
      </c>
      <c r="M31" s="223" t="s">
        <v>370</v>
      </c>
      <c r="N31" s="223" t="s">
        <v>371</v>
      </c>
      <c r="O31" s="223" t="s">
        <v>214</v>
      </c>
      <c r="P31" s="223" t="s">
        <v>214</v>
      </c>
      <c r="Q31" s="223" t="s">
        <v>214</v>
      </c>
      <c r="R31" s="223" t="s">
        <v>214</v>
      </c>
      <c r="S31" s="223" t="s">
        <v>214</v>
      </c>
      <c r="T31" s="224">
        <v>4250401</v>
      </c>
      <c r="U31" s="224">
        <v>0</v>
      </c>
      <c r="V31" s="224">
        <v>0</v>
      </c>
      <c r="W31" s="224">
        <v>0</v>
      </c>
      <c r="X31" s="224">
        <v>0</v>
      </c>
      <c r="Y31" s="224">
        <v>1000500</v>
      </c>
      <c r="Z31" s="224">
        <v>7</v>
      </c>
      <c r="AA31" s="224">
        <v>0</v>
      </c>
      <c r="AB31" s="224">
        <v>1367</v>
      </c>
      <c r="AC31" s="224">
        <v>88797418</v>
      </c>
      <c r="AD31" s="224">
        <v>5293</v>
      </c>
      <c r="AE31" s="224">
        <v>210</v>
      </c>
      <c r="AF31" s="224">
        <v>0</v>
      </c>
      <c r="AG31" s="224">
        <v>0</v>
      </c>
      <c r="AH31" s="224">
        <v>0</v>
      </c>
      <c r="AI31" s="224">
        <v>51027</v>
      </c>
      <c r="AJ31" s="224">
        <v>0</v>
      </c>
      <c r="AK31" s="224">
        <v>0</v>
      </c>
      <c r="AL31" s="224">
        <v>51027</v>
      </c>
      <c r="AM31" s="224">
        <v>0</v>
      </c>
      <c r="AN31" s="224">
        <v>0</v>
      </c>
      <c r="AO31" s="224">
        <v>0</v>
      </c>
      <c r="AP31" s="224">
        <v>0</v>
      </c>
      <c r="AQ31" s="224">
        <v>36100</v>
      </c>
      <c r="AR31" s="224">
        <v>14927</v>
      </c>
      <c r="AS31" s="224">
        <v>0</v>
      </c>
      <c r="AT31" s="224">
        <v>4050330</v>
      </c>
      <c r="AU31" s="224">
        <v>0</v>
      </c>
      <c r="AV31" s="224">
        <v>4040701</v>
      </c>
      <c r="AW31" s="224">
        <v>4050331</v>
      </c>
      <c r="AX31" s="224">
        <v>0</v>
      </c>
      <c r="AY31" s="224">
        <v>0</v>
      </c>
      <c r="AZ31" s="224">
        <v>0</v>
      </c>
      <c r="BA31" s="224">
        <v>0</v>
      </c>
      <c r="BB31" s="224">
        <v>0</v>
      </c>
      <c r="BC31" s="224">
        <v>21</v>
      </c>
      <c r="BD31" s="224">
        <v>2</v>
      </c>
      <c r="BE31" s="224">
        <v>0</v>
      </c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</row>
    <row r="32" spans="1:118" x14ac:dyDescent="0.2">
      <c r="A32" s="222" t="str">
        <f t="shared" si="1"/>
        <v>1401902262021001</v>
      </c>
      <c r="B32" s="223" t="s">
        <v>947</v>
      </c>
      <c r="C32" s="223" t="s">
        <v>212</v>
      </c>
      <c r="D32" s="223" t="s">
        <v>224</v>
      </c>
      <c r="E32" s="223" t="s">
        <v>214</v>
      </c>
      <c r="F32" s="223" t="s">
        <v>231</v>
      </c>
      <c r="G32" s="223" t="s">
        <v>127</v>
      </c>
      <c r="H32" s="223" t="s">
        <v>381</v>
      </c>
      <c r="I32" s="223" t="s">
        <v>405</v>
      </c>
      <c r="J32" s="223" t="s">
        <v>227</v>
      </c>
      <c r="K32" s="223" t="s">
        <v>219</v>
      </c>
      <c r="L32" s="223" t="s">
        <v>214</v>
      </c>
      <c r="M32" s="223" t="s">
        <v>370</v>
      </c>
      <c r="N32" s="223" t="s">
        <v>371</v>
      </c>
      <c r="O32" s="223" t="s">
        <v>214</v>
      </c>
      <c r="P32" s="223" t="s">
        <v>214</v>
      </c>
      <c r="Q32" s="223" t="s">
        <v>214</v>
      </c>
      <c r="R32" s="223" t="s">
        <v>214</v>
      </c>
      <c r="S32" s="223" t="s">
        <v>214</v>
      </c>
      <c r="T32" s="224">
        <v>0</v>
      </c>
      <c r="U32" s="224">
        <v>14400</v>
      </c>
      <c r="V32" s="224">
        <v>0</v>
      </c>
      <c r="W32" s="224">
        <v>14400</v>
      </c>
      <c r="X32" s="224">
        <v>0</v>
      </c>
      <c r="Y32" s="224">
        <v>0</v>
      </c>
      <c r="Z32" s="224">
        <v>446400</v>
      </c>
      <c r="AA32" s="224">
        <v>0</v>
      </c>
      <c r="AB32" s="224">
        <v>446400</v>
      </c>
      <c r="AC32" s="224">
        <v>0</v>
      </c>
      <c r="AD32" s="224">
        <v>0</v>
      </c>
      <c r="AE32" s="224">
        <v>120</v>
      </c>
      <c r="AF32" s="224">
        <v>0</v>
      </c>
      <c r="AG32" s="224">
        <v>0</v>
      </c>
      <c r="AH32" s="224">
        <v>16078</v>
      </c>
      <c r="AI32" s="224">
        <v>0</v>
      </c>
      <c r="AJ32" s="224">
        <v>4877</v>
      </c>
      <c r="AK32" s="224">
        <v>0</v>
      </c>
      <c r="AL32" s="224">
        <v>11201</v>
      </c>
      <c r="AM32" s="224">
        <v>535737</v>
      </c>
      <c r="AN32" s="224">
        <v>3454</v>
      </c>
      <c r="AO32" s="224">
        <v>306600</v>
      </c>
      <c r="AP32" s="224">
        <v>0</v>
      </c>
      <c r="AQ32" s="224">
        <v>229137</v>
      </c>
      <c r="AR32" s="224">
        <v>148</v>
      </c>
      <c r="AS32" s="224">
        <v>1425</v>
      </c>
      <c r="AT32" s="224">
        <v>0</v>
      </c>
      <c r="AU32" s="224">
        <v>0</v>
      </c>
      <c r="AV32" s="224">
        <v>0</v>
      </c>
      <c r="AW32" s="224">
        <v>0</v>
      </c>
      <c r="AX32" s="224">
        <v>0</v>
      </c>
      <c r="AY32" s="224">
        <v>0</v>
      </c>
      <c r="AZ32" s="224">
        <v>0</v>
      </c>
      <c r="BA32" s="224">
        <v>0</v>
      </c>
      <c r="BB32" s="224">
        <v>0</v>
      </c>
      <c r="BC32" s="224">
        <v>0</v>
      </c>
      <c r="BD32" s="224">
        <v>1</v>
      </c>
      <c r="BE32" s="224">
        <v>531032</v>
      </c>
      <c r="BF32" s="224">
        <v>0</v>
      </c>
      <c r="BG32" s="224">
        <v>470232</v>
      </c>
      <c r="BH32" s="224">
        <v>60800</v>
      </c>
      <c r="BI32" s="224">
        <v>0</v>
      </c>
      <c r="BJ32" s="224">
        <v>0</v>
      </c>
      <c r="BK32" s="224">
        <v>3</v>
      </c>
      <c r="BL32" s="224">
        <v>0</v>
      </c>
      <c r="BM32" s="224">
        <v>0</v>
      </c>
      <c r="BN32" s="224">
        <v>0</v>
      </c>
      <c r="BO32" s="224">
        <v>0</v>
      </c>
      <c r="BP32" s="224">
        <v>0</v>
      </c>
      <c r="BQ32" s="224">
        <v>0</v>
      </c>
      <c r="BR32" s="224">
        <v>3297</v>
      </c>
      <c r="BS32" s="224">
        <v>0</v>
      </c>
      <c r="BT32" s="224">
        <v>697</v>
      </c>
      <c r="BU32" s="224">
        <v>11201</v>
      </c>
      <c r="BV32" s="224">
        <v>0</v>
      </c>
      <c r="BW32" s="224">
        <v>0</v>
      </c>
      <c r="BX32" s="224">
        <v>2</v>
      </c>
      <c r="BY32" s="224">
        <v>1</v>
      </c>
      <c r="BZ32" s="224">
        <v>2</v>
      </c>
      <c r="CA32" s="224">
        <v>0</v>
      </c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</row>
    <row r="33" spans="1:118" x14ac:dyDescent="0.2">
      <c r="A33" s="222" t="str">
        <f t="shared" si="1"/>
        <v>1401902262021003</v>
      </c>
      <c r="B33" s="223" t="s">
        <v>947</v>
      </c>
      <c r="C33" s="223" t="s">
        <v>212</v>
      </c>
      <c r="D33" s="223" t="s">
        <v>224</v>
      </c>
      <c r="E33" s="223" t="s">
        <v>214</v>
      </c>
      <c r="F33" s="223" t="s">
        <v>231</v>
      </c>
      <c r="G33" s="223" t="s">
        <v>127</v>
      </c>
      <c r="H33" s="223" t="s">
        <v>379</v>
      </c>
      <c r="I33" s="223" t="s">
        <v>404</v>
      </c>
      <c r="J33" s="223" t="s">
        <v>227</v>
      </c>
      <c r="K33" s="223" t="s">
        <v>219</v>
      </c>
      <c r="L33" s="223" t="s">
        <v>214</v>
      </c>
      <c r="M33" s="223" t="s">
        <v>370</v>
      </c>
      <c r="N33" s="223" t="s">
        <v>371</v>
      </c>
      <c r="O33" s="223" t="s">
        <v>214</v>
      </c>
      <c r="P33" s="223" t="s">
        <v>214</v>
      </c>
      <c r="Q33" s="223" t="s">
        <v>214</v>
      </c>
      <c r="R33" s="223" t="s">
        <v>214</v>
      </c>
      <c r="S33" s="223" t="s">
        <v>214</v>
      </c>
      <c r="T33" s="224">
        <v>0</v>
      </c>
      <c r="U33" s="224">
        <v>14400</v>
      </c>
      <c r="V33" s="224">
        <v>0</v>
      </c>
      <c r="W33" s="224">
        <v>14400</v>
      </c>
      <c r="X33" s="224">
        <v>0</v>
      </c>
      <c r="Y33" s="224">
        <v>0</v>
      </c>
      <c r="Z33" s="224">
        <v>446400</v>
      </c>
      <c r="AA33" s="224">
        <v>0</v>
      </c>
      <c r="AB33" s="224">
        <v>446400</v>
      </c>
      <c r="AC33" s="224">
        <v>0</v>
      </c>
      <c r="AD33" s="224">
        <v>0</v>
      </c>
      <c r="AE33" s="224">
        <v>110</v>
      </c>
      <c r="AF33" s="224">
        <v>1240</v>
      </c>
      <c r="AG33" s="224">
        <v>0</v>
      </c>
      <c r="AH33" s="224">
        <v>14780</v>
      </c>
      <c r="AI33" s="224">
        <v>0</v>
      </c>
      <c r="AJ33" s="224">
        <v>12761</v>
      </c>
      <c r="AK33" s="224">
        <v>0</v>
      </c>
      <c r="AL33" s="224">
        <v>2019</v>
      </c>
      <c r="AM33" s="224">
        <v>433492</v>
      </c>
      <c r="AN33" s="224">
        <v>3454</v>
      </c>
      <c r="AO33" s="224">
        <v>391774</v>
      </c>
      <c r="AP33" s="224">
        <v>0</v>
      </c>
      <c r="AQ33" s="224">
        <v>41718</v>
      </c>
      <c r="AR33" s="224">
        <v>77</v>
      </c>
      <c r="AS33" s="224">
        <v>766</v>
      </c>
      <c r="AT33" s="224">
        <v>0</v>
      </c>
      <c r="AU33" s="224">
        <v>0</v>
      </c>
      <c r="AV33" s="224">
        <v>0</v>
      </c>
      <c r="AW33" s="224">
        <v>0</v>
      </c>
      <c r="AX33" s="224">
        <v>0</v>
      </c>
      <c r="AY33" s="224">
        <v>0</v>
      </c>
      <c r="AZ33" s="224">
        <v>0</v>
      </c>
      <c r="BA33" s="224">
        <v>0</v>
      </c>
      <c r="BB33" s="224">
        <v>0</v>
      </c>
      <c r="BC33" s="224">
        <v>0</v>
      </c>
      <c r="BD33" s="224">
        <v>2</v>
      </c>
      <c r="BE33" s="224">
        <v>0</v>
      </c>
      <c r="BF33" s="224">
        <v>0</v>
      </c>
      <c r="BG33" s="224">
        <v>0</v>
      </c>
      <c r="BH33" s="224">
        <v>0</v>
      </c>
      <c r="BI33" s="224">
        <v>0</v>
      </c>
      <c r="BJ33" s="224">
        <v>0</v>
      </c>
      <c r="BK33" s="224">
        <v>3</v>
      </c>
      <c r="BL33" s="224">
        <v>0</v>
      </c>
      <c r="BM33" s="224">
        <v>0</v>
      </c>
      <c r="BN33" s="224">
        <v>0</v>
      </c>
      <c r="BO33" s="224">
        <v>0</v>
      </c>
      <c r="BP33" s="224">
        <v>0</v>
      </c>
      <c r="BQ33" s="224">
        <v>0</v>
      </c>
      <c r="BR33" s="224">
        <v>1158</v>
      </c>
      <c r="BS33" s="224">
        <v>0</v>
      </c>
      <c r="BT33" s="224">
        <v>137</v>
      </c>
      <c r="BU33" s="224">
        <v>2019</v>
      </c>
      <c r="BV33" s="224">
        <v>0</v>
      </c>
      <c r="BW33" s="224">
        <v>0</v>
      </c>
      <c r="BX33" s="224">
        <v>2</v>
      </c>
      <c r="BY33" s="224">
        <v>1</v>
      </c>
      <c r="BZ33" s="224">
        <v>2</v>
      </c>
      <c r="CA33" s="224">
        <v>0</v>
      </c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</row>
    <row r="34" spans="1:118" x14ac:dyDescent="0.2">
      <c r="A34" s="222" t="str">
        <f t="shared" si="1"/>
        <v>1401902262021004</v>
      </c>
      <c r="B34" s="223" t="s">
        <v>947</v>
      </c>
      <c r="C34" s="223" t="s">
        <v>212</v>
      </c>
      <c r="D34" s="223" t="s">
        <v>224</v>
      </c>
      <c r="E34" s="223" t="s">
        <v>214</v>
      </c>
      <c r="F34" s="223" t="s">
        <v>231</v>
      </c>
      <c r="G34" s="223" t="s">
        <v>127</v>
      </c>
      <c r="H34" s="223" t="s">
        <v>387</v>
      </c>
      <c r="I34" s="223" t="s">
        <v>403</v>
      </c>
      <c r="J34" s="223" t="s">
        <v>227</v>
      </c>
      <c r="K34" s="223" t="s">
        <v>219</v>
      </c>
      <c r="L34" s="223" t="s">
        <v>214</v>
      </c>
      <c r="M34" s="223" t="s">
        <v>370</v>
      </c>
      <c r="N34" s="223" t="s">
        <v>371</v>
      </c>
      <c r="O34" s="223" t="s">
        <v>214</v>
      </c>
      <c r="P34" s="223" t="s">
        <v>214</v>
      </c>
      <c r="Q34" s="223" t="s">
        <v>214</v>
      </c>
      <c r="R34" s="223" t="s">
        <v>214</v>
      </c>
      <c r="S34" s="223" t="s">
        <v>214</v>
      </c>
      <c r="T34" s="224">
        <v>0</v>
      </c>
      <c r="U34" s="224">
        <v>3000</v>
      </c>
      <c r="V34" s="224">
        <v>0</v>
      </c>
      <c r="W34" s="224">
        <v>3000</v>
      </c>
      <c r="X34" s="224">
        <v>0</v>
      </c>
      <c r="Y34" s="224">
        <v>0</v>
      </c>
      <c r="Z34" s="224">
        <v>93000</v>
      </c>
      <c r="AA34" s="224">
        <v>0</v>
      </c>
      <c r="AB34" s="224">
        <v>93000</v>
      </c>
      <c r="AC34" s="224">
        <v>0</v>
      </c>
      <c r="AD34" s="224">
        <v>0</v>
      </c>
      <c r="AE34" s="224">
        <v>50</v>
      </c>
      <c r="AF34" s="224">
        <v>0</v>
      </c>
      <c r="AG34" s="224">
        <v>0</v>
      </c>
      <c r="AH34" s="224">
        <v>6467</v>
      </c>
      <c r="AI34" s="224">
        <v>0</v>
      </c>
      <c r="AJ34" s="224">
        <v>2930</v>
      </c>
      <c r="AK34" s="224">
        <v>0</v>
      </c>
      <c r="AL34" s="224">
        <v>3537</v>
      </c>
      <c r="AM34" s="224">
        <v>192683</v>
      </c>
      <c r="AN34" s="224">
        <v>3454</v>
      </c>
      <c r="AO34" s="224">
        <v>302088</v>
      </c>
      <c r="AP34" s="224">
        <v>0</v>
      </c>
      <c r="AQ34" s="224">
        <v>-109405</v>
      </c>
      <c r="AR34" s="224">
        <v>76</v>
      </c>
      <c r="AS34" s="224">
        <v>635</v>
      </c>
      <c r="AT34" s="224">
        <v>0</v>
      </c>
      <c r="AU34" s="224">
        <v>0</v>
      </c>
      <c r="AV34" s="224">
        <v>0</v>
      </c>
      <c r="AW34" s="224">
        <v>0</v>
      </c>
      <c r="AX34" s="224">
        <v>0</v>
      </c>
      <c r="AY34" s="224">
        <v>0</v>
      </c>
      <c r="AZ34" s="224">
        <v>0</v>
      </c>
      <c r="BA34" s="224">
        <v>0</v>
      </c>
      <c r="BB34" s="224">
        <v>0</v>
      </c>
      <c r="BC34" s="224">
        <v>0</v>
      </c>
      <c r="BD34" s="224">
        <v>2</v>
      </c>
      <c r="BE34" s="224">
        <v>0</v>
      </c>
      <c r="BF34" s="224">
        <v>0</v>
      </c>
      <c r="BG34" s="224">
        <v>0</v>
      </c>
      <c r="BH34" s="224">
        <v>0</v>
      </c>
      <c r="BI34" s="224">
        <v>0</v>
      </c>
      <c r="BJ34" s="224">
        <v>0</v>
      </c>
      <c r="BK34" s="224">
        <v>3</v>
      </c>
      <c r="BL34" s="224">
        <v>0</v>
      </c>
      <c r="BM34" s="224">
        <v>0</v>
      </c>
      <c r="BN34" s="224">
        <v>0</v>
      </c>
      <c r="BO34" s="224">
        <v>0</v>
      </c>
      <c r="BP34" s="224">
        <v>0</v>
      </c>
      <c r="BQ34" s="224">
        <v>0</v>
      </c>
      <c r="BR34" s="224">
        <v>2207</v>
      </c>
      <c r="BS34" s="224">
        <v>0</v>
      </c>
      <c r="BT34" s="224">
        <v>547</v>
      </c>
      <c r="BU34" s="224">
        <v>3537</v>
      </c>
      <c r="BV34" s="224">
        <v>0</v>
      </c>
      <c r="BW34" s="224">
        <v>0</v>
      </c>
      <c r="BX34" s="224">
        <v>3</v>
      </c>
      <c r="BY34" s="224">
        <v>1</v>
      </c>
      <c r="BZ34" s="224">
        <v>2</v>
      </c>
      <c r="CA34" s="224">
        <v>0</v>
      </c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</row>
    <row r="35" spans="1:118" x14ac:dyDescent="0.2">
      <c r="A35" s="222" t="str">
        <f t="shared" si="1"/>
        <v>1401902262021005</v>
      </c>
      <c r="B35" s="223" t="s">
        <v>947</v>
      </c>
      <c r="C35" s="223" t="s">
        <v>212</v>
      </c>
      <c r="D35" s="223" t="s">
        <v>224</v>
      </c>
      <c r="E35" s="223" t="s">
        <v>214</v>
      </c>
      <c r="F35" s="223" t="s">
        <v>231</v>
      </c>
      <c r="G35" s="223" t="s">
        <v>127</v>
      </c>
      <c r="H35" s="223" t="s">
        <v>386</v>
      </c>
      <c r="I35" s="223" t="s">
        <v>402</v>
      </c>
      <c r="J35" s="223" t="s">
        <v>227</v>
      </c>
      <c r="K35" s="223" t="s">
        <v>219</v>
      </c>
      <c r="L35" s="223" t="s">
        <v>214</v>
      </c>
      <c r="M35" s="223" t="s">
        <v>370</v>
      </c>
      <c r="N35" s="223" t="s">
        <v>371</v>
      </c>
      <c r="O35" s="223" t="s">
        <v>214</v>
      </c>
      <c r="P35" s="223" t="s">
        <v>214</v>
      </c>
      <c r="Q35" s="223" t="s">
        <v>214</v>
      </c>
      <c r="R35" s="223" t="s">
        <v>214</v>
      </c>
      <c r="S35" s="223" t="s">
        <v>214</v>
      </c>
      <c r="T35" s="224">
        <v>0</v>
      </c>
      <c r="U35" s="224">
        <v>8000</v>
      </c>
      <c r="V35" s="224">
        <v>0</v>
      </c>
      <c r="W35" s="224">
        <v>8000</v>
      </c>
      <c r="X35" s="224">
        <v>0</v>
      </c>
      <c r="Y35" s="224">
        <v>0</v>
      </c>
      <c r="Z35" s="224">
        <v>248000</v>
      </c>
      <c r="AA35" s="224">
        <v>0</v>
      </c>
      <c r="AB35" s="224">
        <v>248000</v>
      </c>
      <c r="AC35" s="224">
        <v>0</v>
      </c>
      <c r="AD35" s="224">
        <v>0</v>
      </c>
      <c r="AE35" s="224">
        <v>200</v>
      </c>
      <c r="AF35" s="224">
        <v>2263</v>
      </c>
      <c r="AG35" s="224">
        <v>0</v>
      </c>
      <c r="AH35" s="224">
        <v>6905</v>
      </c>
      <c r="AI35" s="224">
        <v>0</v>
      </c>
      <c r="AJ35" s="224">
        <v>3460</v>
      </c>
      <c r="AK35" s="224">
        <v>0</v>
      </c>
      <c r="AL35" s="224">
        <v>3445</v>
      </c>
      <c r="AM35" s="224">
        <v>175175</v>
      </c>
      <c r="AN35" s="224">
        <v>0</v>
      </c>
      <c r="AO35" s="224">
        <v>184865</v>
      </c>
      <c r="AP35" s="224">
        <v>0</v>
      </c>
      <c r="AQ35" s="224">
        <v>-9690</v>
      </c>
      <c r="AR35" s="224">
        <v>140</v>
      </c>
      <c r="AS35" s="224">
        <v>1843</v>
      </c>
      <c r="AT35" s="224">
        <v>0</v>
      </c>
      <c r="AU35" s="224">
        <v>0</v>
      </c>
      <c r="AV35" s="224">
        <v>0</v>
      </c>
      <c r="AW35" s="224">
        <v>0</v>
      </c>
      <c r="AX35" s="224">
        <v>0</v>
      </c>
      <c r="AY35" s="224">
        <v>0</v>
      </c>
      <c r="AZ35" s="224">
        <v>0</v>
      </c>
      <c r="BA35" s="224">
        <v>0</v>
      </c>
      <c r="BB35" s="224">
        <v>0</v>
      </c>
      <c r="BC35" s="224">
        <v>0</v>
      </c>
      <c r="BD35" s="224">
        <v>2</v>
      </c>
      <c r="BE35" s="224">
        <v>0</v>
      </c>
      <c r="BF35" s="224">
        <v>0</v>
      </c>
      <c r="BG35" s="224">
        <v>0</v>
      </c>
      <c r="BH35" s="224">
        <v>0</v>
      </c>
      <c r="BI35" s="224">
        <v>0</v>
      </c>
      <c r="BJ35" s="224">
        <v>0</v>
      </c>
      <c r="BK35" s="224">
        <v>3</v>
      </c>
      <c r="BL35" s="224">
        <v>0</v>
      </c>
      <c r="BM35" s="224">
        <v>0</v>
      </c>
      <c r="BN35" s="224">
        <v>0</v>
      </c>
      <c r="BO35" s="224">
        <v>0</v>
      </c>
      <c r="BP35" s="224">
        <v>0</v>
      </c>
      <c r="BQ35" s="224">
        <v>0</v>
      </c>
      <c r="BR35" s="224">
        <v>1996</v>
      </c>
      <c r="BS35" s="224">
        <v>0</v>
      </c>
      <c r="BT35" s="224">
        <v>499</v>
      </c>
      <c r="BU35" s="224">
        <v>3445</v>
      </c>
      <c r="BV35" s="224">
        <v>24800</v>
      </c>
      <c r="BW35" s="224">
        <v>0</v>
      </c>
      <c r="BX35" s="224">
        <v>3</v>
      </c>
      <c r="BY35" s="224">
        <v>1</v>
      </c>
      <c r="BZ35" s="224">
        <v>2</v>
      </c>
      <c r="CA35" s="224">
        <v>0</v>
      </c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</row>
    <row r="36" spans="1:118" x14ac:dyDescent="0.2">
      <c r="A36" s="222" t="str">
        <f t="shared" si="1"/>
        <v>1401902262021006</v>
      </c>
      <c r="B36" s="223" t="s">
        <v>947</v>
      </c>
      <c r="C36" s="223" t="s">
        <v>212</v>
      </c>
      <c r="D36" s="223" t="s">
        <v>224</v>
      </c>
      <c r="E36" s="223" t="s">
        <v>214</v>
      </c>
      <c r="F36" s="223" t="s">
        <v>231</v>
      </c>
      <c r="G36" s="223" t="s">
        <v>127</v>
      </c>
      <c r="H36" s="223" t="s">
        <v>397</v>
      </c>
      <c r="I36" s="223" t="s">
        <v>764</v>
      </c>
      <c r="J36" s="223" t="s">
        <v>227</v>
      </c>
      <c r="K36" s="223" t="s">
        <v>219</v>
      </c>
      <c r="L36" s="223" t="s">
        <v>214</v>
      </c>
      <c r="M36" s="223" t="s">
        <v>370</v>
      </c>
      <c r="N36" s="223" t="s">
        <v>371</v>
      </c>
      <c r="O36" s="223" t="s">
        <v>214</v>
      </c>
      <c r="P36" s="223" t="s">
        <v>214</v>
      </c>
      <c r="Q36" s="223" t="s">
        <v>214</v>
      </c>
      <c r="R36" s="223" t="s">
        <v>214</v>
      </c>
      <c r="S36" s="223" t="s">
        <v>214</v>
      </c>
      <c r="T36" s="224">
        <v>0</v>
      </c>
      <c r="U36" s="224">
        <v>16800</v>
      </c>
      <c r="V36" s="224">
        <v>0</v>
      </c>
      <c r="W36" s="224">
        <v>16800</v>
      </c>
      <c r="X36" s="224">
        <v>0</v>
      </c>
      <c r="Y36" s="224">
        <v>0</v>
      </c>
      <c r="Z36" s="224">
        <v>151200</v>
      </c>
      <c r="AA36" s="224">
        <v>0</v>
      </c>
      <c r="AB36" s="224">
        <v>151200</v>
      </c>
      <c r="AC36" s="224">
        <v>0</v>
      </c>
      <c r="AD36" s="224">
        <v>0</v>
      </c>
      <c r="AE36" s="224">
        <v>120</v>
      </c>
      <c r="AF36" s="224">
        <v>521</v>
      </c>
      <c r="AG36" s="224">
        <v>0</v>
      </c>
      <c r="AH36" s="224">
        <v>2775</v>
      </c>
      <c r="AI36" s="224">
        <v>2775</v>
      </c>
      <c r="AJ36" s="224">
        <v>2775</v>
      </c>
      <c r="AK36" s="224">
        <v>0</v>
      </c>
      <c r="AL36" s="224">
        <v>0</v>
      </c>
      <c r="AM36" s="224">
        <v>779204</v>
      </c>
      <c r="AN36" s="224">
        <v>72956</v>
      </c>
      <c r="AO36" s="224">
        <v>779204</v>
      </c>
      <c r="AP36" s="224">
        <v>0</v>
      </c>
      <c r="AQ36" s="224">
        <v>0</v>
      </c>
      <c r="AR36" s="224">
        <v>0</v>
      </c>
      <c r="AS36" s="224">
        <v>414</v>
      </c>
      <c r="AT36" s="224">
        <v>0</v>
      </c>
      <c r="AU36" s="224">
        <v>0</v>
      </c>
      <c r="AV36" s="224">
        <v>0</v>
      </c>
      <c r="AW36" s="224">
        <v>0</v>
      </c>
      <c r="AX36" s="224">
        <v>0</v>
      </c>
      <c r="AY36" s="224">
        <v>0</v>
      </c>
      <c r="AZ36" s="224">
        <v>0</v>
      </c>
      <c r="BA36" s="224">
        <v>0</v>
      </c>
      <c r="BB36" s="224">
        <v>0</v>
      </c>
      <c r="BC36" s="224">
        <v>0</v>
      </c>
      <c r="BD36" s="224">
        <v>2</v>
      </c>
      <c r="BE36" s="224">
        <v>0</v>
      </c>
      <c r="BF36" s="224">
        <v>0</v>
      </c>
      <c r="BG36" s="224">
        <v>0</v>
      </c>
      <c r="BH36" s="224">
        <v>0</v>
      </c>
      <c r="BI36" s="224">
        <v>0</v>
      </c>
      <c r="BJ36" s="224">
        <v>0</v>
      </c>
      <c r="BK36" s="224">
        <v>3</v>
      </c>
      <c r="BL36" s="224">
        <v>0</v>
      </c>
      <c r="BM36" s="224">
        <v>0</v>
      </c>
      <c r="BN36" s="224">
        <v>0</v>
      </c>
      <c r="BO36" s="224">
        <v>0</v>
      </c>
      <c r="BP36" s="224">
        <v>0</v>
      </c>
      <c r="BQ36" s="224">
        <v>0</v>
      </c>
      <c r="BR36" s="224">
        <v>790</v>
      </c>
      <c r="BS36" s="224">
        <v>0</v>
      </c>
      <c r="BT36" s="224">
        <v>0</v>
      </c>
      <c r="BU36" s="224">
        <v>-2775</v>
      </c>
      <c r="BV36" s="224">
        <v>0</v>
      </c>
      <c r="BW36" s="224">
        <v>0</v>
      </c>
      <c r="BX36" s="224">
        <v>1</v>
      </c>
      <c r="BY36" s="224">
        <v>2</v>
      </c>
      <c r="BZ36" s="224">
        <v>2</v>
      </c>
      <c r="CA36" s="224">
        <v>0</v>
      </c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</row>
    <row r="37" spans="1:118" x14ac:dyDescent="0.2">
      <c r="A37" s="222" t="str">
        <f t="shared" si="1"/>
        <v>1222601262030000</v>
      </c>
      <c r="B37" s="223" t="s">
        <v>947</v>
      </c>
      <c r="C37" s="223" t="s">
        <v>212</v>
      </c>
      <c r="D37" s="223" t="s">
        <v>216</v>
      </c>
      <c r="E37" s="223" t="s">
        <v>372</v>
      </c>
      <c r="F37" s="223" t="s">
        <v>232</v>
      </c>
      <c r="G37" s="223" t="s">
        <v>128</v>
      </c>
      <c r="H37" s="223" t="s">
        <v>215</v>
      </c>
      <c r="I37" s="224"/>
      <c r="J37" s="223" t="s">
        <v>223</v>
      </c>
      <c r="K37" s="223" t="s">
        <v>217</v>
      </c>
      <c r="L37" s="223" t="s">
        <v>214</v>
      </c>
      <c r="M37" s="223" t="s">
        <v>370</v>
      </c>
      <c r="N37" s="223" t="s">
        <v>371</v>
      </c>
      <c r="O37" s="223" t="s">
        <v>214</v>
      </c>
      <c r="P37" s="223" t="s">
        <v>214</v>
      </c>
      <c r="Q37" s="223" t="s">
        <v>214</v>
      </c>
      <c r="R37" s="223" t="s">
        <v>214</v>
      </c>
      <c r="S37" s="223" t="s">
        <v>214</v>
      </c>
      <c r="T37" s="224">
        <v>28042</v>
      </c>
      <c r="U37" s="224">
        <v>27796</v>
      </c>
      <c r="V37" s="224">
        <v>18837</v>
      </c>
      <c r="W37" s="224">
        <v>0</v>
      </c>
      <c r="X37" s="224">
        <v>0</v>
      </c>
      <c r="Y37" s="224">
        <v>8959</v>
      </c>
      <c r="Z37" s="224">
        <v>246</v>
      </c>
      <c r="AA37" s="224">
        <v>0</v>
      </c>
      <c r="AB37" s="224">
        <v>0</v>
      </c>
      <c r="AC37" s="224">
        <v>0</v>
      </c>
      <c r="AD37" s="224">
        <v>246</v>
      </c>
      <c r="AE37" s="224">
        <v>11773</v>
      </c>
      <c r="AF37" s="224">
        <v>8045</v>
      </c>
      <c r="AG37" s="224">
        <v>5989</v>
      </c>
      <c r="AH37" s="224">
        <v>0</v>
      </c>
      <c r="AI37" s="224">
        <v>2056</v>
      </c>
      <c r="AJ37" s="224">
        <v>3728</v>
      </c>
      <c r="AK37" s="224">
        <v>0</v>
      </c>
      <c r="AL37" s="224">
        <v>0</v>
      </c>
      <c r="AM37" s="224">
        <v>0</v>
      </c>
      <c r="AN37" s="224">
        <v>3728</v>
      </c>
      <c r="AO37" s="224">
        <v>16269</v>
      </c>
      <c r="AP37" s="224">
        <v>0</v>
      </c>
      <c r="AQ37" s="224">
        <v>0</v>
      </c>
      <c r="AR37" s="224">
        <v>0</v>
      </c>
      <c r="AS37" s="224">
        <v>0</v>
      </c>
      <c r="AT37" s="224">
        <v>0</v>
      </c>
      <c r="AU37" s="224">
        <v>0</v>
      </c>
      <c r="AV37" s="224">
        <v>0</v>
      </c>
      <c r="AW37" s="224">
        <v>0</v>
      </c>
      <c r="AX37" s="224">
        <v>0</v>
      </c>
      <c r="AY37" s="224">
        <v>0</v>
      </c>
      <c r="AZ37" s="224">
        <v>16269</v>
      </c>
      <c r="BA37" s="224">
        <v>0</v>
      </c>
      <c r="BB37" s="224">
        <v>0</v>
      </c>
      <c r="BC37" s="224">
        <v>0</v>
      </c>
      <c r="BD37" s="224">
        <v>0</v>
      </c>
      <c r="BE37" s="224">
        <v>0</v>
      </c>
      <c r="BF37" s="224">
        <v>0</v>
      </c>
      <c r="BG37" s="224">
        <v>0</v>
      </c>
      <c r="BH37" s="224">
        <v>0</v>
      </c>
      <c r="BI37" s="224">
        <v>0</v>
      </c>
      <c r="BJ37" s="224">
        <v>0</v>
      </c>
      <c r="BK37" s="224">
        <v>0</v>
      </c>
      <c r="BL37" s="224">
        <v>0</v>
      </c>
      <c r="BM37" s="224">
        <v>0</v>
      </c>
      <c r="BN37" s="224">
        <v>0</v>
      </c>
      <c r="BO37" s="224">
        <v>0</v>
      </c>
      <c r="BP37" s="224">
        <v>0</v>
      </c>
      <c r="BQ37" s="224">
        <v>0</v>
      </c>
      <c r="BR37" s="224">
        <v>0</v>
      </c>
      <c r="BS37" s="224">
        <v>0</v>
      </c>
      <c r="BT37" s="224">
        <v>0</v>
      </c>
      <c r="BU37" s="224">
        <v>16269</v>
      </c>
      <c r="BV37" s="224">
        <v>0</v>
      </c>
      <c r="BW37" s="224">
        <v>-16269</v>
      </c>
      <c r="BX37" s="224">
        <v>0</v>
      </c>
      <c r="BY37" s="224">
        <v>0</v>
      </c>
      <c r="BZ37" s="224">
        <v>0</v>
      </c>
      <c r="CA37" s="224">
        <v>0</v>
      </c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</row>
    <row r="38" spans="1:118" x14ac:dyDescent="0.2">
      <c r="A38" s="222" t="str">
        <f t="shared" ref="A38:A69" si="2">+D38&amp;E38&amp;J38&amp;K38&amp;F38&amp;H38</f>
        <v>1402601262030000</v>
      </c>
      <c r="B38" s="223" t="s">
        <v>947</v>
      </c>
      <c r="C38" s="223" t="s">
        <v>212</v>
      </c>
      <c r="D38" s="223" t="s">
        <v>224</v>
      </c>
      <c r="E38" s="223" t="s">
        <v>214</v>
      </c>
      <c r="F38" s="223" t="s">
        <v>232</v>
      </c>
      <c r="G38" s="223" t="s">
        <v>128</v>
      </c>
      <c r="H38" s="223" t="s">
        <v>215</v>
      </c>
      <c r="I38" s="224"/>
      <c r="J38" s="223" t="s">
        <v>223</v>
      </c>
      <c r="K38" s="223" t="s">
        <v>217</v>
      </c>
      <c r="L38" s="223" t="s">
        <v>214</v>
      </c>
      <c r="M38" s="223" t="s">
        <v>370</v>
      </c>
      <c r="N38" s="223" t="s">
        <v>371</v>
      </c>
      <c r="O38" s="223" t="s">
        <v>214</v>
      </c>
      <c r="P38" s="223" t="s">
        <v>214</v>
      </c>
      <c r="Q38" s="223" t="s">
        <v>214</v>
      </c>
      <c r="R38" s="223" t="s">
        <v>214</v>
      </c>
      <c r="S38" s="223" t="s">
        <v>214</v>
      </c>
      <c r="T38" s="224">
        <v>14323</v>
      </c>
      <c r="U38" s="224">
        <v>14223</v>
      </c>
      <c r="V38" s="224">
        <v>14223</v>
      </c>
      <c r="W38" s="224">
        <v>0</v>
      </c>
      <c r="X38" s="224">
        <v>0</v>
      </c>
      <c r="Y38" s="224">
        <v>0</v>
      </c>
      <c r="Z38" s="224">
        <v>100</v>
      </c>
      <c r="AA38" s="224">
        <v>0</v>
      </c>
      <c r="AB38" s="224">
        <v>0</v>
      </c>
      <c r="AC38" s="224">
        <v>0</v>
      </c>
      <c r="AD38" s="224">
        <v>100</v>
      </c>
      <c r="AE38" s="224">
        <v>9045</v>
      </c>
      <c r="AF38" s="224">
        <v>8396</v>
      </c>
      <c r="AG38" s="224">
        <v>1877</v>
      </c>
      <c r="AH38" s="224">
        <v>0</v>
      </c>
      <c r="AI38" s="224">
        <v>6519</v>
      </c>
      <c r="AJ38" s="224">
        <v>649</v>
      </c>
      <c r="AK38" s="224">
        <v>0</v>
      </c>
      <c r="AL38" s="224">
        <v>0</v>
      </c>
      <c r="AM38" s="224">
        <v>0</v>
      </c>
      <c r="AN38" s="224">
        <v>649</v>
      </c>
      <c r="AO38" s="224">
        <v>5278</v>
      </c>
      <c r="AP38" s="224">
        <v>0</v>
      </c>
      <c r="AQ38" s="224">
        <v>0</v>
      </c>
      <c r="AR38" s="224">
        <v>0</v>
      </c>
      <c r="AS38" s="224">
        <v>0</v>
      </c>
      <c r="AT38" s="224">
        <v>0</v>
      </c>
      <c r="AU38" s="224">
        <v>0</v>
      </c>
      <c r="AV38" s="224">
        <v>0</v>
      </c>
      <c r="AW38" s="224">
        <v>0</v>
      </c>
      <c r="AX38" s="224">
        <v>0</v>
      </c>
      <c r="AY38" s="224">
        <v>0</v>
      </c>
      <c r="AZ38" s="224">
        <v>4000</v>
      </c>
      <c r="BA38" s="224">
        <v>4000</v>
      </c>
      <c r="BB38" s="224">
        <v>0</v>
      </c>
      <c r="BC38" s="224">
        <v>0</v>
      </c>
      <c r="BD38" s="224">
        <v>0</v>
      </c>
      <c r="BE38" s="224">
        <v>0</v>
      </c>
      <c r="BF38" s="224">
        <v>4000</v>
      </c>
      <c r="BG38" s="224">
        <v>0</v>
      </c>
      <c r="BH38" s="224">
        <v>0</v>
      </c>
      <c r="BI38" s="224">
        <v>0</v>
      </c>
      <c r="BJ38" s="224">
        <v>0</v>
      </c>
      <c r="BK38" s="224">
        <v>0</v>
      </c>
      <c r="BL38" s="224">
        <v>0</v>
      </c>
      <c r="BM38" s="224">
        <v>0</v>
      </c>
      <c r="BN38" s="224">
        <v>0</v>
      </c>
      <c r="BO38" s="224">
        <v>4000</v>
      </c>
      <c r="BP38" s="224">
        <v>0</v>
      </c>
      <c r="BQ38" s="224">
        <v>0</v>
      </c>
      <c r="BR38" s="224">
        <v>0</v>
      </c>
      <c r="BS38" s="224">
        <v>0</v>
      </c>
      <c r="BT38" s="224">
        <v>0</v>
      </c>
      <c r="BU38" s="224">
        <v>0</v>
      </c>
      <c r="BV38" s="224">
        <v>0</v>
      </c>
      <c r="BW38" s="224">
        <v>-4000</v>
      </c>
      <c r="BX38" s="224">
        <v>1278</v>
      </c>
      <c r="BY38" s="224">
        <v>951</v>
      </c>
      <c r="BZ38" s="224">
        <v>339</v>
      </c>
      <c r="CA38" s="224">
        <v>0</v>
      </c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</row>
    <row r="39" spans="1:118" x14ac:dyDescent="0.2">
      <c r="A39" s="222" t="str">
        <f t="shared" si="2"/>
        <v>1222602262030000</v>
      </c>
      <c r="B39" s="223" t="s">
        <v>947</v>
      </c>
      <c r="C39" s="223" t="s">
        <v>212</v>
      </c>
      <c r="D39" s="223" t="s">
        <v>216</v>
      </c>
      <c r="E39" s="223" t="s">
        <v>372</v>
      </c>
      <c r="F39" s="223" t="s">
        <v>232</v>
      </c>
      <c r="G39" s="223" t="s">
        <v>128</v>
      </c>
      <c r="H39" s="223" t="s">
        <v>215</v>
      </c>
      <c r="I39" s="224"/>
      <c r="J39" s="223" t="s">
        <v>223</v>
      </c>
      <c r="K39" s="223" t="s">
        <v>219</v>
      </c>
      <c r="L39" s="223" t="s">
        <v>214</v>
      </c>
      <c r="M39" s="223" t="s">
        <v>370</v>
      </c>
      <c r="N39" s="223" t="s">
        <v>371</v>
      </c>
      <c r="O39" s="223" t="s">
        <v>214</v>
      </c>
      <c r="P39" s="223" t="s">
        <v>214</v>
      </c>
      <c r="Q39" s="223" t="s">
        <v>214</v>
      </c>
      <c r="R39" s="223" t="s">
        <v>214</v>
      </c>
      <c r="S39" s="223" t="s">
        <v>214</v>
      </c>
      <c r="T39" s="224">
        <v>0</v>
      </c>
      <c r="U39" s="224">
        <v>0</v>
      </c>
      <c r="V39" s="224">
        <v>0</v>
      </c>
      <c r="W39" s="224">
        <v>0</v>
      </c>
      <c r="X39" s="224">
        <v>0</v>
      </c>
      <c r="Y39" s="224">
        <v>0</v>
      </c>
      <c r="Z39" s="224">
        <v>0</v>
      </c>
      <c r="AA39" s="224">
        <v>0</v>
      </c>
      <c r="AB39" s="224">
        <v>0</v>
      </c>
      <c r="AC39" s="224">
        <v>146</v>
      </c>
      <c r="AD39" s="224">
        <v>0</v>
      </c>
      <c r="AE39" s="224">
        <v>0</v>
      </c>
      <c r="AF39" s="224">
        <v>146</v>
      </c>
      <c r="AG39" s="224">
        <v>0</v>
      </c>
      <c r="AH39" s="224">
        <v>0</v>
      </c>
      <c r="AI39" s="224">
        <v>0</v>
      </c>
      <c r="AJ39" s="224">
        <v>0</v>
      </c>
      <c r="AK39" s="224">
        <v>0</v>
      </c>
      <c r="AL39" s="224">
        <v>0</v>
      </c>
      <c r="AM39" s="224">
        <v>5989</v>
      </c>
      <c r="AN39" s="224">
        <v>0</v>
      </c>
      <c r="AO39" s="224">
        <v>0</v>
      </c>
      <c r="AP39" s="224"/>
      <c r="AQ39" s="224"/>
      <c r="AR39" s="224"/>
      <c r="AS39" s="224"/>
      <c r="AT39" s="224"/>
      <c r="AU39" s="224">
        <v>0</v>
      </c>
      <c r="AV39" s="224">
        <v>0</v>
      </c>
      <c r="AW39" s="224">
        <v>0</v>
      </c>
      <c r="AX39" s="224">
        <v>0</v>
      </c>
      <c r="AY39" s="224">
        <v>0</v>
      </c>
      <c r="AZ39" s="224">
        <v>0</v>
      </c>
      <c r="BA39" s="224">
        <v>0</v>
      </c>
      <c r="BB39" s="224">
        <v>0</v>
      </c>
      <c r="BC39" s="224">
        <v>0</v>
      </c>
      <c r="BD39" s="224">
        <v>0</v>
      </c>
      <c r="BE39" s="224">
        <v>0</v>
      </c>
      <c r="BF39" s="224">
        <v>0</v>
      </c>
      <c r="BG39" s="224">
        <v>0</v>
      </c>
      <c r="BH39" s="224">
        <v>0</v>
      </c>
      <c r="BI39" s="224">
        <v>0</v>
      </c>
      <c r="BJ39" s="224">
        <v>0</v>
      </c>
      <c r="BK39" s="224">
        <v>0</v>
      </c>
      <c r="BL39" s="224">
        <v>0</v>
      </c>
      <c r="BM39" s="224">
        <v>0</v>
      </c>
      <c r="BN39" s="224">
        <v>0</v>
      </c>
      <c r="BO39" s="224">
        <v>0</v>
      </c>
      <c r="BP39" s="224">
        <v>0</v>
      </c>
      <c r="BQ39" s="224">
        <v>0</v>
      </c>
      <c r="BR39" s="224">
        <v>0</v>
      </c>
      <c r="BS39" s="224">
        <v>0</v>
      </c>
      <c r="BT39" s="224">
        <v>0</v>
      </c>
      <c r="BU39" s="224">
        <v>0</v>
      </c>
      <c r="BV39" s="224">
        <v>0</v>
      </c>
      <c r="BW39" s="224">
        <v>0</v>
      </c>
      <c r="BX39" s="224">
        <v>0</v>
      </c>
      <c r="BY39" s="224">
        <v>0</v>
      </c>
      <c r="BZ39" s="224">
        <v>0</v>
      </c>
      <c r="CA39" s="224">
        <v>0</v>
      </c>
      <c r="CB39" s="224">
        <v>0</v>
      </c>
      <c r="CC39" s="224">
        <v>0</v>
      </c>
      <c r="CD39" s="224">
        <v>0</v>
      </c>
      <c r="CE39" s="224">
        <v>0</v>
      </c>
      <c r="CF39" s="224">
        <v>0</v>
      </c>
      <c r="CG39" s="224">
        <v>0</v>
      </c>
      <c r="CH39" s="224">
        <v>0</v>
      </c>
      <c r="CI39" s="224">
        <v>0</v>
      </c>
      <c r="CJ39" s="224">
        <v>0</v>
      </c>
      <c r="CK39" s="224">
        <v>0</v>
      </c>
      <c r="CL39" s="224">
        <v>0</v>
      </c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</row>
    <row r="40" spans="1:118" x14ac:dyDescent="0.2">
      <c r="A40" s="222" t="str">
        <f t="shared" si="2"/>
        <v>1402602262030000</v>
      </c>
      <c r="B40" s="223" t="s">
        <v>947</v>
      </c>
      <c r="C40" s="223" t="s">
        <v>212</v>
      </c>
      <c r="D40" s="223" t="s">
        <v>224</v>
      </c>
      <c r="E40" s="223" t="s">
        <v>214</v>
      </c>
      <c r="F40" s="223" t="s">
        <v>232</v>
      </c>
      <c r="G40" s="223" t="s">
        <v>128</v>
      </c>
      <c r="H40" s="223" t="s">
        <v>215</v>
      </c>
      <c r="I40" s="224"/>
      <c r="J40" s="223" t="s">
        <v>223</v>
      </c>
      <c r="K40" s="223" t="s">
        <v>219</v>
      </c>
      <c r="L40" s="223" t="s">
        <v>214</v>
      </c>
      <c r="M40" s="223" t="s">
        <v>370</v>
      </c>
      <c r="N40" s="223" t="s">
        <v>371</v>
      </c>
      <c r="O40" s="223" t="s">
        <v>214</v>
      </c>
      <c r="P40" s="223" t="s">
        <v>214</v>
      </c>
      <c r="Q40" s="223" t="s">
        <v>214</v>
      </c>
      <c r="R40" s="223" t="s">
        <v>214</v>
      </c>
      <c r="S40" s="223" t="s">
        <v>214</v>
      </c>
      <c r="T40" s="224">
        <v>0</v>
      </c>
      <c r="U40" s="224">
        <v>666</v>
      </c>
      <c r="V40" s="224">
        <v>0</v>
      </c>
      <c r="W40" s="224">
        <v>0</v>
      </c>
      <c r="X40" s="224">
        <v>0</v>
      </c>
      <c r="Y40" s="224">
        <v>0</v>
      </c>
      <c r="Z40" s="224">
        <v>0</v>
      </c>
      <c r="AA40" s="224">
        <v>666</v>
      </c>
      <c r="AB40" s="224">
        <v>0</v>
      </c>
      <c r="AC40" s="224">
        <v>4800</v>
      </c>
      <c r="AD40" s="224">
        <v>0</v>
      </c>
      <c r="AE40" s="224">
        <v>0</v>
      </c>
      <c r="AF40" s="224">
        <v>4800</v>
      </c>
      <c r="AG40" s="224">
        <v>0</v>
      </c>
      <c r="AH40" s="224">
        <v>0</v>
      </c>
      <c r="AI40" s="224">
        <v>0</v>
      </c>
      <c r="AJ40" s="224">
        <v>0</v>
      </c>
      <c r="AK40" s="224">
        <v>0</v>
      </c>
      <c r="AL40" s="224">
        <v>0</v>
      </c>
      <c r="AM40" s="224">
        <v>1877</v>
      </c>
      <c r="AN40" s="224">
        <v>0</v>
      </c>
      <c r="AO40" s="224">
        <v>0</v>
      </c>
      <c r="AP40" s="224"/>
      <c r="AQ40" s="224"/>
      <c r="AR40" s="224"/>
      <c r="AS40" s="224"/>
      <c r="AT40" s="224"/>
      <c r="AU40" s="224">
        <v>0</v>
      </c>
      <c r="AV40" s="224">
        <v>0</v>
      </c>
      <c r="AW40" s="224">
        <v>0</v>
      </c>
      <c r="AX40" s="224">
        <v>0</v>
      </c>
      <c r="AY40" s="224">
        <v>0</v>
      </c>
      <c r="AZ40" s="224">
        <v>0</v>
      </c>
      <c r="BA40" s="224">
        <v>0</v>
      </c>
      <c r="BB40" s="224">
        <v>0</v>
      </c>
      <c r="BC40" s="224">
        <v>0</v>
      </c>
      <c r="BD40" s="224">
        <v>0</v>
      </c>
      <c r="BE40" s="224">
        <v>0</v>
      </c>
      <c r="BF40" s="224">
        <v>0</v>
      </c>
      <c r="BG40" s="224">
        <v>0</v>
      </c>
      <c r="BH40" s="224">
        <v>0</v>
      </c>
      <c r="BI40" s="224">
        <v>0</v>
      </c>
      <c r="BJ40" s="224">
        <v>0</v>
      </c>
      <c r="BK40" s="224">
        <v>0</v>
      </c>
      <c r="BL40" s="224">
        <v>0</v>
      </c>
      <c r="BM40" s="224">
        <v>0</v>
      </c>
      <c r="BN40" s="224">
        <v>0</v>
      </c>
      <c r="BO40" s="224">
        <v>0</v>
      </c>
      <c r="BP40" s="224">
        <v>4000</v>
      </c>
      <c r="BQ40" s="224">
        <v>0</v>
      </c>
      <c r="BR40" s="224">
        <v>0</v>
      </c>
      <c r="BS40" s="224">
        <v>0</v>
      </c>
      <c r="BT40" s="224">
        <v>0</v>
      </c>
      <c r="BU40" s="224">
        <v>0</v>
      </c>
      <c r="BV40" s="224">
        <v>0</v>
      </c>
      <c r="BW40" s="224">
        <v>0</v>
      </c>
      <c r="BX40" s="224">
        <v>0</v>
      </c>
      <c r="BY40" s="224">
        <v>0</v>
      </c>
      <c r="BZ40" s="224">
        <v>0</v>
      </c>
      <c r="CA40" s="224">
        <v>0</v>
      </c>
      <c r="CB40" s="224">
        <v>0</v>
      </c>
      <c r="CC40" s="224">
        <v>0</v>
      </c>
      <c r="CD40" s="224">
        <v>0</v>
      </c>
      <c r="CE40" s="224">
        <v>0</v>
      </c>
      <c r="CF40" s="224">
        <v>0</v>
      </c>
      <c r="CG40" s="224">
        <v>0</v>
      </c>
      <c r="CH40" s="224">
        <v>0</v>
      </c>
      <c r="CI40" s="224">
        <v>0</v>
      </c>
      <c r="CJ40" s="224">
        <v>0</v>
      </c>
      <c r="CK40" s="224">
        <v>0</v>
      </c>
      <c r="CL40" s="224">
        <v>0</v>
      </c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</row>
    <row r="41" spans="1:118" x14ac:dyDescent="0.2">
      <c r="A41" s="222" t="str">
        <f t="shared" si="2"/>
        <v>1222101262030000</v>
      </c>
      <c r="B41" s="223" t="s">
        <v>947</v>
      </c>
      <c r="C41" s="223" t="s">
        <v>212</v>
      </c>
      <c r="D41" s="223" t="s">
        <v>216</v>
      </c>
      <c r="E41" s="223" t="s">
        <v>372</v>
      </c>
      <c r="F41" s="223" t="s">
        <v>232</v>
      </c>
      <c r="G41" s="223" t="s">
        <v>128</v>
      </c>
      <c r="H41" s="223" t="s">
        <v>215</v>
      </c>
      <c r="I41" s="224"/>
      <c r="J41" s="223" t="s">
        <v>218</v>
      </c>
      <c r="K41" s="223" t="s">
        <v>217</v>
      </c>
      <c r="L41" s="223" t="s">
        <v>214</v>
      </c>
      <c r="M41" s="223" t="s">
        <v>370</v>
      </c>
      <c r="N41" s="223" t="s">
        <v>371</v>
      </c>
      <c r="O41" s="223" t="s">
        <v>214</v>
      </c>
      <c r="P41" s="223" t="s">
        <v>214</v>
      </c>
      <c r="Q41" s="223" t="s">
        <v>214</v>
      </c>
      <c r="R41" s="223" t="s">
        <v>214</v>
      </c>
      <c r="S41" s="223" t="s">
        <v>214</v>
      </c>
      <c r="T41" s="224">
        <v>3477</v>
      </c>
      <c r="U41" s="224">
        <v>1518</v>
      </c>
      <c r="V41" s="224">
        <v>0</v>
      </c>
      <c r="W41" s="224">
        <v>0</v>
      </c>
      <c r="X41" s="224">
        <v>994</v>
      </c>
      <c r="Y41" s="224">
        <v>5989</v>
      </c>
      <c r="Z41" s="224">
        <v>0</v>
      </c>
      <c r="AA41" s="224">
        <v>0</v>
      </c>
      <c r="AB41" s="224">
        <v>0</v>
      </c>
      <c r="AC41" s="224">
        <v>0</v>
      </c>
      <c r="AD41" s="224">
        <v>0</v>
      </c>
      <c r="AE41" s="224">
        <v>0</v>
      </c>
      <c r="AF41" s="224">
        <v>146</v>
      </c>
      <c r="AG41" s="224">
        <v>3429</v>
      </c>
      <c r="AH41" s="224">
        <v>2209</v>
      </c>
      <c r="AI41" s="224">
        <v>11773</v>
      </c>
      <c r="AJ41" s="224">
        <v>0</v>
      </c>
      <c r="AK41" s="224">
        <v>0</v>
      </c>
      <c r="AL41" s="224">
        <v>0</v>
      </c>
      <c r="AM41" s="224">
        <v>0</v>
      </c>
      <c r="AN41" s="224">
        <v>0</v>
      </c>
      <c r="AO41" s="224">
        <v>0</v>
      </c>
      <c r="AP41" s="224">
        <v>0</v>
      </c>
      <c r="AQ41" s="224">
        <v>0</v>
      </c>
      <c r="AR41" s="224">
        <v>0</v>
      </c>
      <c r="AS41" s="224">
        <v>0</v>
      </c>
      <c r="AT41" s="224">
        <v>0</v>
      </c>
      <c r="AU41" s="224">
        <v>0</v>
      </c>
      <c r="AV41" s="224">
        <v>0</v>
      </c>
      <c r="AW41" s="224">
        <v>0</v>
      </c>
      <c r="AX41" s="224">
        <v>0</v>
      </c>
      <c r="AY41" s="224">
        <v>11773</v>
      </c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</row>
    <row r="42" spans="1:118" x14ac:dyDescent="0.2">
      <c r="A42" s="222" t="str">
        <f t="shared" si="2"/>
        <v>1402101262030000</v>
      </c>
      <c r="B42" s="223" t="s">
        <v>947</v>
      </c>
      <c r="C42" s="223" t="s">
        <v>212</v>
      </c>
      <c r="D42" s="223" t="s">
        <v>224</v>
      </c>
      <c r="E42" s="223" t="s">
        <v>214</v>
      </c>
      <c r="F42" s="223" t="s">
        <v>232</v>
      </c>
      <c r="G42" s="223" t="s">
        <v>128</v>
      </c>
      <c r="H42" s="223" t="s">
        <v>215</v>
      </c>
      <c r="I42" s="224"/>
      <c r="J42" s="223" t="s">
        <v>218</v>
      </c>
      <c r="K42" s="223" t="s">
        <v>217</v>
      </c>
      <c r="L42" s="223" t="s">
        <v>214</v>
      </c>
      <c r="M42" s="223" t="s">
        <v>370</v>
      </c>
      <c r="N42" s="223" t="s">
        <v>371</v>
      </c>
      <c r="O42" s="223" t="s">
        <v>214</v>
      </c>
      <c r="P42" s="223" t="s">
        <v>214</v>
      </c>
      <c r="Q42" s="223" t="s">
        <v>214</v>
      </c>
      <c r="R42" s="223" t="s">
        <v>214</v>
      </c>
      <c r="S42" s="223" t="s">
        <v>214</v>
      </c>
      <c r="T42" s="224">
        <v>0</v>
      </c>
      <c r="U42" s="224">
        <v>510</v>
      </c>
      <c r="V42" s="224">
        <v>1330</v>
      </c>
      <c r="W42" s="224">
        <v>0</v>
      </c>
      <c r="X42" s="224">
        <v>37</v>
      </c>
      <c r="Y42" s="224">
        <v>1877</v>
      </c>
      <c r="Z42" s="224">
        <v>0</v>
      </c>
      <c r="AA42" s="224">
        <v>0</v>
      </c>
      <c r="AB42" s="224">
        <v>0</v>
      </c>
      <c r="AC42" s="224">
        <v>0</v>
      </c>
      <c r="AD42" s="224">
        <v>356</v>
      </c>
      <c r="AE42" s="224">
        <v>0</v>
      </c>
      <c r="AF42" s="224">
        <v>800</v>
      </c>
      <c r="AG42" s="224">
        <v>2458</v>
      </c>
      <c r="AH42" s="224">
        <v>3554</v>
      </c>
      <c r="AI42" s="224">
        <v>9045</v>
      </c>
      <c r="AJ42" s="224">
        <v>0</v>
      </c>
      <c r="AK42" s="224">
        <v>0</v>
      </c>
      <c r="AL42" s="224">
        <v>0</v>
      </c>
      <c r="AM42" s="224">
        <v>0</v>
      </c>
      <c r="AN42" s="224">
        <v>0</v>
      </c>
      <c r="AO42" s="224">
        <v>0</v>
      </c>
      <c r="AP42" s="224">
        <v>0</v>
      </c>
      <c r="AQ42" s="224">
        <v>0</v>
      </c>
      <c r="AR42" s="224">
        <v>0</v>
      </c>
      <c r="AS42" s="224">
        <v>0</v>
      </c>
      <c r="AT42" s="224">
        <v>0</v>
      </c>
      <c r="AU42" s="224">
        <v>0</v>
      </c>
      <c r="AV42" s="224">
        <v>0</v>
      </c>
      <c r="AW42" s="224">
        <v>0</v>
      </c>
      <c r="AX42" s="224">
        <v>0</v>
      </c>
      <c r="AY42" s="224">
        <v>9045</v>
      </c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</row>
    <row r="43" spans="1:118" x14ac:dyDescent="0.2">
      <c r="A43" s="222" t="str">
        <f t="shared" si="2"/>
        <v>1222102262030000</v>
      </c>
      <c r="B43" s="223" t="s">
        <v>947</v>
      </c>
      <c r="C43" s="223" t="s">
        <v>212</v>
      </c>
      <c r="D43" s="223" t="s">
        <v>216</v>
      </c>
      <c r="E43" s="223" t="s">
        <v>372</v>
      </c>
      <c r="F43" s="223" t="s">
        <v>232</v>
      </c>
      <c r="G43" s="223" t="s">
        <v>128</v>
      </c>
      <c r="H43" s="223" t="s">
        <v>215</v>
      </c>
      <c r="I43" s="224"/>
      <c r="J43" s="223" t="s">
        <v>218</v>
      </c>
      <c r="K43" s="223" t="s">
        <v>219</v>
      </c>
      <c r="L43" s="223" t="s">
        <v>214</v>
      </c>
      <c r="M43" s="223" t="s">
        <v>370</v>
      </c>
      <c r="N43" s="223" t="s">
        <v>371</v>
      </c>
      <c r="O43" s="223" t="s">
        <v>214</v>
      </c>
      <c r="P43" s="223" t="s">
        <v>214</v>
      </c>
      <c r="Q43" s="223" t="s">
        <v>214</v>
      </c>
      <c r="R43" s="223" t="s">
        <v>214</v>
      </c>
      <c r="S43" s="223" t="s">
        <v>214</v>
      </c>
      <c r="T43" s="224">
        <v>3477</v>
      </c>
      <c r="U43" s="224">
        <v>0</v>
      </c>
      <c r="V43" s="224">
        <v>1518</v>
      </c>
      <c r="W43" s="224">
        <v>0</v>
      </c>
      <c r="X43" s="224">
        <v>0</v>
      </c>
      <c r="Y43" s="224">
        <v>0</v>
      </c>
      <c r="Z43" s="224">
        <v>0</v>
      </c>
      <c r="AA43" s="224">
        <v>0</v>
      </c>
      <c r="AB43" s="224">
        <v>994</v>
      </c>
      <c r="AC43" s="224">
        <v>0</v>
      </c>
      <c r="AD43" s="224">
        <v>0</v>
      </c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</row>
    <row r="44" spans="1:118" x14ac:dyDescent="0.2">
      <c r="A44" s="222" t="str">
        <f t="shared" si="2"/>
        <v>1402102262030000</v>
      </c>
      <c r="B44" s="223" t="s">
        <v>947</v>
      </c>
      <c r="C44" s="223" t="s">
        <v>212</v>
      </c>
      <c r="D44" s="223" t="s">
        <v>224</v>
      </c>
      <c r="E44" s="223" t="s">
        <v>214</v>
      </c>
      <c r="F44" s="223" t="s">
        <v>232</v>
      </c>
      <c r="G44" s="223" t="s">
        <v>128</v>
      </c>
      <c r="H44" s="223" t="s">
        <v>215</v>
      </c>
      <c r="I44" s="224"/>
      <c r="J44" s="223" t="s">
        <v>218</v>
      </c>
      <c r="K44" s="223" t="s">
        <v>219</v>
      </c>
      <c r="L44" s="223" t="s">
        <v>214</v>
      </c>
      <c r="M44" s="223" t="s">
        <v>370</v>
      </c>
      <c r="N44" s="223" t="s">
        <v>371</v>
      </c>
      <c r="O44" s="223" t="s">
        <v>214</v>
      </c>
      <c r="P44" s="223" t="s">
        <v>214</v>
      </c>
      <c r="Q44" s="223" t="s">
        <v>214</v>
      </c>
      <c r="R44" s="223" t="s">
        <v>214</v>
      </c>
      <c r="S44" s="223" t="s">
        <v>214</v>
      </c>
      <c r="T44" s="224">
        <v>0</v>
      </c>
      <c r="U44" s="224">
        <v>0</v>
      </c>
      <c r="V44" s="224">
        <v>0</v>
      </c>
      <c r="W44" s="224">
        <v>0</v>
      </c>
      <c r="X44" s="224">
        <v>510</v>
      </c>
      <c r="Y44" s="224">
        <v>1330</v>
      </c>
      <c r="Z44" s="224">
        <v>0</v>
      </c>
      <c r="AA44" s="224">
        <v>0</v>
      </c>
      <c r="AB44" s="224">
        <v>0</v>
      </c>
      <c r="AC44" s="224">
        <v>0</v>
      </c>
      <c r="AD44" s="224">
        <v>37</v>
      </c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</row>
    <row r="45" spans="1:118" x14ac:dyDescent="0.2">
      <c r="A45" s="222" t="str">
        <f t="shared" si="2"/>
        <v>1221801262030000</v>
      </c>
      <c r="B45" s="223" t="s">
        <v>947</v>
      </c>
      <c r="C45" s="223" t="s">
        <v>212</v>
      </c>
      <c r="D45" s="223" t="s">
        <v>216</v>
      </c>
      <c r="E45" s="223" t="s">
        <v>372</v>
      </c>
      <c r="F45" s="223" t="s">
        <v>232</v>
      </c>
      <c r="G45" s="223" t="s">
        <v>128</v>
      </c>
      <c r="H45" s="223" t="s">
        <v>215</v>
      </c>
      <c r="I45" s="224"/>
      <c r="J45" s="223" t="s">
        <v>226</v>
      </c>
      <c r="K45" s="223" t="s">
        <v>217</v>
      </c>
      <c r="L45" s="223" t="s">
        <v>214</v>
      </c>
      <c r="M45" s="223" t="s">
        <v>370</v>
      </c>
      <c r="N45" s="223" t="s">
        <v>371</v>
      </c>
      <c r="O45" s="223" t="s">
        <v>214</v>
      </c>
      <c r="P45" s="223" t="s">
        <v>214</v>
      </c>
      <c r="Q45" s="223" t="s">
        <v>214</v>
      </c>
      <c r="R45" s="223" t="s">
        <v>214</v>
      </c>
      <c r="S45" s="223" t="s">
        <v>214</v>
      </c>
      <c r="T45" s="224">
        <v>4090401</v>
      </c>
      <c r="U45" s="224">
        <v>0</v>
      </c>
      <c r="V45" s="224">
        <v>0</v>
      </c>
      <c r="W45" s="224">
        <v>0</v>
      </c>
      <c r="X45" s="224">
        <v>0</v>
      </c>
      <c r="Y45" s="224">
        <v>2757970</v>
      </c>
      <c r="Z45" s="224">
        <v>546992</v>
      </c>
      <c r="AA45" s="224">
        <v>41618</v>
      </c>
      <c r="AB45" s="224">
        <v>5042</v>
      </c>
      <c r="AC45" s="224">
        <v>2757970</v>
      </c>
      <c r="AD45" s="224">
        <v>546992</v>
      </c>
      <c r="AE45" s="224">
        <v>0</v>
      </c>
      <c r="AF45" s="224">
        <v>0</v>
      </c>
      <c r="AG45" s="224">
        <v>0</v>
      </c>
      <c r="AH45" s="224">
        <v>0</v>
      </c>
      <c r="AI45" s="224">
        <v>0</v>
      </c>
      <c r="AJ45" s="224">
        <v>0</v>
      </c>
      <c r="AK45" s="224">
        <v>0</v>
      </c>
      <c r="AL45" s="224">
        <v>0</v>
      </c>
      <c r="AM45" s="224">
        <v>0</v>
      </c>
      <c r="AN45" s="224">
        <v>505374</v>
      </c>
      <c r="AO45" s="224">
        <v>41618</v>
      </c>
      <c r="AP45" s="224">
        <v>0</v>
      </c>
      <c r="AQ45" s="224">
        <v>1</v>
      </c>
      <c r="AR45" s="224">
        <v>0</v>
      </c>
      <c r="AS45" s="224">
        <v>1</v>
      </c>
      <c r="AT45" s="224">
        <v>4080401</v>
      </c>
      <c r="AU45" s="224">
        <v>0</v>
      </c>
      <c r="AV45" s="224">
        <v>0</v>
      </c>
      <c r="AW45" s="224">
        <v>0</v>
      </c>
      <c r="AX45" s="224">
        <v>0</v>
      </c>
      <c r="AY45" s="224">
        <v>6764510</v>
      </c>
      <c r="AZ45" s="224">
        <v>546992</v>
      </c>
      <c r="BA45" s="224">
        <v>12367</v>
      </c>
      <c r="BB45" s="224">
        <v>121275</v>
      </c>
      <c r="BC45" s="224">
        <v>39237</v>
      </c>
      <c r="BD45" s="224">
        <v>0</v>
      </c>
      <c r="BE45" s="224">
        <v>6671963</v>
      </c>
      <c r="BF45" s="224">
        <v>546992</v>
      </c>
      <c r="BG45" s="224">
        <v>0</v>
      </c>
      <c r="BH45" s="224">
        <v>0</v>
      </c>
      <c r="BI45" s="224">
        <v>92547</v>
      </c>
      <c r="BJ45" s="224">
        <v>0</v>
      </c>
      <c r="BK45" s="224">
        <v>433</v>
      </c>
      <c r="BL45" s="224">
        <v>18837</v>
      </c>
      <c r="BM45" s="224">
        <v>43503</v>
      </c>
      <c r="BN45" s="224">
        <v>0</v>
      </c>
      <c r="BO45" s="224">
        <v>3</v>
      </c>
      <c r="BP45" s="224">
        <v>425717</v>
      </c>
      <c r="BQ45" s="224">
        <v>83888</v>
      </c>
      <c r="BR45" s="224">
        <v>37387</v>
      </c>
      <c r="BS45" s="224">
        <v>0</v>
      </c>
      <c r="BT45" s="224">
        <v>0</v>
      </c>
      <c r="BU45" s="224">
        <v>0</v>
      </c>
      <c r="BV45" s="224">
        <v>0</v>
      </c>
      <c r="BW45" s="224">
        <v>0</v>
      </c>
      <c r="BX45" s="224">
        <v>0</v>
      </c>
      <c r="BY45" s="224">
        <v>0</v>
      </c>
      <c r="BZ45" s="224">
        <v>0</v>
      </c>
      <c r="CA45" s="224">
        <v>0</v>
      </c>
      <c r="CB45" s="224">
        <v>0</v>
      </c>
      <c r="CC45" s="224">
        <v>0</v>
      </c>
      <c r="CD45" s="224">
        <v>0</v>
      </c>
      <c r="CE45" s="224">
        <v>0</v>
      </c>
      <c r="CF45" s="224">
        <v>0</v>
      </c>
      <c r="CG45" s="224">
        <v>0</v>
      </c>
      <c r="CH45" s="224">
        <v>0</v>
      </c>
      <c r="CI45" s="224">
        <v>0</v>
      </c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</row>
    <row r="46" spans="1:118" x14ac:dyDescent="0.2">
      <c r="A46" s="222" t="str">
        <f t="shared" si="2"/>
        <v>1221802262030000</v>
      </c>
      <c r="B46" s="223" t="s">
        <v>947</v>
      </c>
      <c r="C46" s="223" t="s">
        <v>212</v>
      </c>
      <c r="D46" s="223" t="s">
        <v>216</v>
      </c>
      <c r="E46" s="223" t="s">
        <v>372</v>
      </c>
      <c r="F46" s="223" t="s">
        <v>232</v>
      </c>
      <c r="G46" s="223" t="s">
        <v>128</v>
      </c>
      <c r="H46" s="223" t="s">
        <v>215</v>
      </c>
      <c r="I46" s="224"/>
      <c r="J46" s="223" t="s">
        <v>226</v>
      </c>
      <c r="K46" s="223" t="s">
        <v>219</v>
      </c>
      <c r="L46" s="223" t="s">
        <v>214</v>
      </c>
      <c r="M46" s="223" t="s">
        <v>370</v>
      </c>
      <c r="N46" s="223" t="s">
        <v>371</v>
      </c>
      <c r="O46" s="223" t="s">
        <v>214</v>
      </c>
      <c r="P46" s="223" t="s">
        <v>214</v>
      </c>
      <c r="Q46" s="223" t="s">
        <v>214</v>
      </c>
      <c r="R46" s="223" t="s">
        <v>214</v>
      </c>
      <c r="S46" s="223" t="s">
        <v>214</v>
      </c>
      <c r="T46" s="224">
        <v>0</v>
      </c>
      <c r="U46" s="224">
        <v>0</v>
      </c>
      <c r="V46" s="224">
        <v>0</v>
      </c>
      <c r="W46" s="224">
        <v>0</v>
      </c>
      <c r="X46" s="224">
        <v>0</v>
      </c>
      <c r="Y46" s="224">
        <v>0</v>
      </c>
      <c r="Z46" s="224">
        <v>0</v>
      </c>
      <c r="AA46" s="224">
        <v>0</v>
      </c>
      <c r="AB46" s="224">
        <v>0</v>
      </c>
      <c r="AC46" s="224">
        <v>0</v>
      </c>
      <c r="AD46" s="224">
        <v>0</v>
      </c>
      <c r="AE46" s="224">
        <v>0</v>
      </c>
      <c r="AF46" s="224">
        <v>0</v>
      </c>
      <c r="AG46" s="224">
        <v>0</v>
      </c>
      <c r="AH46" s="224">
        <v>1</v>
      </c>
      <c r="AI46" s="224">
        <v>0</v>
      </c>
      <c r="AJ46" s="224">
        <v>0</v>
      </c>
      <c r="AK46" s="224">
        <v>0</v>
      </c>
      <c r="AL46" s="224">
        <v>0</v>
      </c>
      <c r="AM46" s="224">
        <v>0</v>
      </c>
      <c r="AN46" s="224">
        <v>0</v>
      </c>
      <c r="AO46" s="224">
        <v>0</v>
      </c>
      <c r="AP46" s="224">
        <v>0</v>
      </c>
      <c r="AQ46" s="224">
        <v>0</v>
      </c>
      <c r="AR46" s="224">
        <v>0</v>
      </c>
      <c r="AS46" s="224">
        <v>0</v>
      </c>
      <c r="AT46" s="224">
        <v>0</v>
      </c>
      <c r="AU46" s="224">
        <v>0</v>
      </c>
      <c r="AV46" s="224">
        <v>0</v>
      </c>
      <c r="AW46" s="224">
        <v>0</v>
      </c>
      <c r="AX46" s="224">
        <v>0</v>
      </c>
      <c r="AY46" s="224">
        <v>0</v>
      </c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</row>
    <row r="47" spans="1:118" x14ac:dyDescent="0.2">
      <c r="A47" s="222" t="str">
        <f t="shared" si="2"/>
        <v>1223401262030001</v>
      </c>
      <c r="B47" s="223" t="s">
        <v>947</v>
      </c>
      <c r="C47" s="223" t="s">
        <v>212</v>
      </c>
      <c r="D47" s="223" t="s">
        <v>216</v>
      </c>
      <c r="E47" s="223" t="s">
        <v>372</v>
      </c>
      <c r="F47" s="223" t="s">
        <v>232</v>
      </c>
      <c r="G47" s="223" t="s">
        <v>128</v>
      </c>
      <c r="H47" s="223" t="s">
        <v>381</v>
      </c>
      <c r="I47" s="223" t="s">
        <v>401</v>
      </c>
      <c r="J47" s="223" t="s">
        <v>378</v>
      </c>
      <c r="K47" s="223" t="s">
        <v>217</v>
      </c>
      <c r="L47" s="223" t="s">
        <v>214</v>
      </c>
      <c r="M47" s="223" t="s">
        <v>370</v>
      </c>
      <c r="N47" s="223" t="s">
        <v>372</v>
      </c>
      <c r="O47" s="223" t="s">
        <v>214</v>
      </c>
      <c r="P47" s="223" t="s">
        <v>214</v>
      </c>
      <c r="Q47" s="223" t="s">
        <v>371</v>
      </c>
      <c r="R47" s="223" t="s">
        <v>214</v>
      </c>
      <c r="S47" s="223" t="s">
        <v>214</v>
      </c>
      <c r="T47" s="224">
        <v>0</v>
      </c>
      <c r="U47" s="224">
        <v>0</v>
      </c>
      <c r="V47" s="224">
        <v>0</v>
      </c>
      <c r="W47" s="224">
        <v>0</v>
      </c>
      <c r="X47" s="224">
        <v>0</v>
      </c>
      <c r="Y47" s="224">
        <v>0</v>
      </c>
      <c r="Z47" s="224">
        <v>0</v>
      </c>
      <c r="AA47" s="224">
        <v>0</v>
      </c>
      <c r="AB47" s="224">
        <v>0</v>
      </c>
      <c r="AC47" s="224">
        <v>0</v>
      </c>
      <c r="AD47" s="224">
        <v>0</v>
      </c>
      <c r="AE47" s="224">
        <v>0</v>
      </c>
      <c r="AF47" s="224">
        <v>0</v>
      </c>
      <c r="AG47" s="224">
        <v>0</v>
      </c>
      <c r="AH47" s="224">
        <v>0</v>
      </c>
      <c r="AI47" s="224">
        <v>0</v>
      </c>
      <c r="AJ47" s="224">
        <v>0</v>
      </c>
      <c r="AK47" s="224">
        <v>0</v>
      </c>
      <c r="AL47" s="224">
        <v>0</v>
      </c>
      <c r="AM47" s="224">
        <v>0</v>
      </c>
      <c r="AN47" s="224">
        <v>0</v>
      </c>
      <c r="AO47" s="224">
        <v>0</v>
      </c>
      <c r="AP47" s="224">
        <v>0</v>
      </c>
      <c r="AQ47" s="224">
        <v>0</v>
      </c>
      <c r="AR47" s="224">
        <v>0</v>
      </c>
      <c r="AS47" s="224">
        <v>0</v>
      </c>
      <c r="AT47" s="224">
        <v>0</v>
      </c>
      <c r="AU47" s="224">
        <v>4080401</v>
      </c>
      <c r="AV47" s="224">
        <v>6764510</v>
      </c>
      <c r="AW47" s="224">
        <v>546992</v>
      </c>
      <c r="AX47" s="224">
        <v>12367</v>
      </c>
      <c r="AY47" s="224">
        <v>121275</v>
      </c>
      <c r="AZ47" s="224">
        <v>39237</v>
      </c>
      <c r="BA47" s="224">
        <v>0</v>
      </c>
      <c r="BB47" s="224">
        <v>6671963</v>
      </c>
      <c r="BC47" s="224">
        <v>546992</v>
      </c>
      <c r="BD47" s="224">
        <v>0</v>
      </c>
      <c r="BE47" s="224">
        <v>0</v>
      </c>
      <c r="BF47" s="224">
        <v>6671963</v>
      </c>
      <c r="BG47" s="224">
        <v>92547</v>
      </c>
      <c r="BH47" s="224">
        <v>92547</v>
      </c>
      <c r="BI47" s="224">
        <v>92547</v>
      </c>
      <c r="BJ47" s="224">
        <v>0</v>
      </c>
      <c r="BK47" s="224">
        <v>0</v>
      </c>
      <c r="BL47" s="224">
        <v>433</v>
      </c>
      <c r="BM47" s="224">
        <v>18837</v>
      </c>
      <c r="BN47" s="224">
        <v>43503</v>
      </c>
      <c r="BO47" s="224">
        <v>0</v>
      </c>
      <c r="BP47" s="224">
        <v>3</v>
      </c>
      <c r="BQ47" s="224">
        <v>425717</v>
      </c>
      <c r="BR47" s="224">
        <v>83888</v>
      </c>
      <c r="BS47" s="224">
        <v>37387</v>
      </c>
      <c r="BT47" s="224">
        <v>0</v>
      </c>
      <c r="BU47" s="224">
        <v>0</v>
      </c>
      <c r="BV47" s="224">
        <v>0</v>
      </c>
      <c r="BW47" s="224">
        <v>0</v>
      </c>
      <c r="BX47" s="224">
        <v>0</v>
      </c>
      <c r="BY47" s="224">
        <v>0</v>
      </c>
      <c r="BZ47" s="224">
        <v>0</v>
      </c>
      <c r="CA47" s="224">
        <v>0</v>
      </c>
      <c r="CB47" s="224">
        <v>0</v>
      </c>
      <c r="CC47" s="224">
        <v>0</v>
      </c>
      <c r="CD47" s="224">
        <v>0</v>
      </c>
      <c r="CE47" s="224">
        <v>0</v>
      </c>
      <c r="CF47" s="224">
        <v>0</v>
      </c>
      <c r="CG47" s="224">
        <v>0</v>
      </c>
      <c r="CH47" s="224">
        <v>0</v>
      </c>
      <c r="CI47" s="224">
        <v>0</v>
      </c>
      <c r="CJ47" s="224">
        <v>0</v>
      </c>
      <c r="CK47" s="224">
        <v>0</v>
      </c>
      <c r="CL47" s="224"/>
      <c r="CM47" s="224"/>
      <c r="CN47" s="224"/>
      <c r="CO47" s="224"/>
      <c r="CP47" s="224"/>
      <c r="CQ47" s="224"/>
      <c r="CR47" s="224"/>
      <c r="CS47" s="224"/>
      <c r="CT47" s="224"/>
      <c r="CU47" s="224"/>
      <c r="CV47" s="224"/>
      <c r="CW47" s="224"/>
      <c r="CX47" s="224"/>
      <c r="CY47" s="224"/>
      <c r="CZ47" s="224"/>
      <c r="DA47" s="224"/>
      <c r="DB47" s="224"/>
      <c r="DC47" s="224"/>
      <c r="DD47" s="224"/>
      <c r="DE47" s="224"/>
      <c r="DF47" s="224"/>
      <c r="DG47" s="224"/>
      <c r="DH47" s="224"/>
      <c r="DI47" s="224"/>
      <c r="DJ47" s="224"/>
      <c r="DK47" s="224"/>
      <c r="DL47" s="224"/>
      <c r="DM47" s="224"/>
      <c r="DN47" s="224"/>
    </row>
    <row r="48" spans="1:118" x14ac:dyDescent="0.2">
      <c r="A48" s="222" t="str">
        <f t="shared" si="2"/>
        <v>1223401262030002</v>
      </c>
      <c r="B48" s="223" t="s">
        <v>947</v>
      </c>
      <c r="C48" s="223" t="s">
        <v>212</v>
      </c>
      <c r="D48" s="223" t="s">
        <v>216</v>
      </c>
      <c r="E48" s="223" t="s">
        <v>372</v>
      </c>
      <c r="F48" s="223" t="s">
        <v>232</v>
      </c>
      <c r="G48" s="223" t="s">
        <v>128</v>
      </c>
      <c r="H48" s="223" t="s">
        <v>380</v>
      </c>
      <c r="I48" s="223" t="s">
        <v>401</v>
      </c>
      <c r="J48" s="223" t="s">
        <v>378</v>
      </c>
      <c r="K48" s="223" t="s">
        <v>217</v>
      </c>
      <c r="L48" s="223" t="s">
        <v>214</v>
      </c>
      <c r="M48" s="223" t="s">
        <v>370</v>
      </c>
      <c r="N48" s="223" t="s">
        <v>372</v>
      </c>
      <c r="O48" s="223" t="s">
        <v>214</v>
      </c>
      <c r="P48" s="223" t="s">
        <v>214</v>
      </c>
      <c r="Q48" s="223" t="s">
        <v>370</v>
      </c>
      <c r="R48" s="223" t="s">
        <v>214</v>
      </c>
      <c r="S48" s="223" t="s">
        <v>214</v>
      </c>
      <c r="T48" s="224">
        <v>4090401</v>
      </c>
      <c r="U48" s="224">
        <v>2757970</v>
      </c>
      <c r="V48" s="224">
        <v>546992</v>
      </c>
      <c r="W48" s="224">
        <v>5042</v>
      </c>
      <c r="X48" s="224">
        <v>41618</v>
      </c>
      <c r="Y48" s="224">
        <v>51715</v>
      </c>
      <c r="Z48" s="224">
        <v>0</v>
      </c>
      <c r="AA48" s="224">
        <v>2757970</v>
      </c>
      <c r="AB48" s="224">
        <v>546992</v>
      </c>
      <c r="AC48" s="224">
        <v>0</v>
      </c>
      <c r="AD48" s="224">
        <v>0</v>
      </c>
      <c r="AE48" s="224">
        <v>2757970</v>
      </c>
      <c r="AF48" s="224">
        <v>0</v>
      </c>
      <c r="AG48" s="224">
        <v>0</v>
      </c>
      <c r="AH48" s="224">
        <v>0</v>
      </c>
      <c r="AI48" s="224">
        <v>41618</v>
      </c>
      <c r="AJ48" s="224">
        <v>0</v>
      </c>
      <c r="AK48" s="224">
        <v>0</v>
      </c>
      <c r="AL48" s="224">
        <v>0</v>
      </c>
      <c r="AM48" s="224">
        <v>0</v>
      </c>
      <c r="AN48" s="224">
        <v>0</v>
      </c>
      <c r="AO48" s="224">
        <v>0</v>
      </c>
      <c r="AP48" s="224">
        <v>505374</v>
      </c>
      <c r="AQ48" s="224">
        <v>41618</v>
      </c>
      <c r="AR48" s="224">
        <v>0</v>
      </c>
      <c r="AS48" s="224">
        <v>0</v>
      </c>
      <c r="AT48" s="224">
        <v>0</v>
      </c>
      <c r="AU48" s="224">
        <v>0</v>
      </c>
      <c r="AV48" s="224">
        <v>0</v>
      </c>
      <c r="AW48" s="224">
        <v>0</v>
      </c>
      <c r="AX48" s="224">
        <v>0</v>
      </c>
      <c r="AY48" s="224">
        <v>0</v>
      </c>
      <c r="AZ48" s="224">
        <v>0</v>
      </c>
      <c r="BA48" s="224">
        <v>0</v>
      </c>
      <c r="BB48" s="224">
        <v>0</v>
      </c>
      <c r="BC48" s="224">
        <v>0</v>
      </c>
      <c r="BD48" s="224">
        <v>0</v>
      </c>
      <c r="BE48" s="224">
        <v>0</v>
      </c>
      <c r="BF48" s="224">
        <v>0</v>
      </c>
      <c r="BG48" s="224">
        <v>0</v>
      </c>
      <c r="BH48" s="224">
        <v>0</v>
      </c>
      <c r="BI48" s="224">
        <v>0</v>
      </c>
      <c r="BJ48" s="224">
        <v>0</v>
      </c>
      <c r="BK48" s="224">
        <v>0</v>
      </c>
      <c r="BL48" s="224">
        <v>0</v>
      </c>
      <c r="BM48" s="224">
        <v>0</v>
      </c>
      <c r="BN48" s="224">
        <v>0</v>
      </c>
      <c r="BO48" s="224">
        <v>0</v>
      </c>
      <c r="BP48" s="224">
        <v>0</v>
      </c>
      <c r="BQ48" s="224">
        <v>0</v>
      </c>
      <c r="BR48" s="224">
        <v>0</v>
      </c>
      <c r="BS48" s="224">
        <v>0</v>
      </c>
      <c r="BT48" s="224">
        <v>0</v>
      </c>
      <c r="BU48" s="224">
        <v>0</v>
      </c>
      <c r="BV48" s="224">
        <v>0</v>
      </c>
      <c r="BW48" s="224">
        <v>0</v>
      </c>
      <c r="BX48" s="224">
        <v>0</v>
      </c>
      <c r="BY48" s="224">
        <v>0</v>
      </c>
      <c r="BZ48" s="224">
        <v>0</v>
      </c>
      <c r="CA48" s="224">
        <v>0</v>
      </c>
      <c r="CB48" s="224">
        <v>0</v>
      </c>
      <c r="CC48" s="224">
        <v>0</v>
      </c>
      <c r="CD48" s="224">
        <v>0</v>
      </c>
      <c r="CE48" s="224">
        <v>0</v>
      </c>
      <c r="CF48" s="224">
        <v>0</v>
      </c>
      <c r="CG48" s="224">
        <v>0</v>
      </c>
      <c r="CH48" s="224">
        <v>0</v>
      </c>
      <c r="CI48" s="224">
        <v>0</v>
      </c>
      <c r="CJ48" s="224">
        <v>0</v>
      </c>
      <c r="CK48" s="224">
        <v>0</v>
      </c>
      <c r="CL48" s="224"/>
      <c r="CM48" s="224"/>
      <c r="CN48" s="224"/>
      <c r="CO48" s="224"/>
      <c r="CP48" s="224"/>
      <c r="CQ48" s="224"/>
      <c r="CR48" s="224"/>
      <c r="CS48" s="224"/>
      <c r="CT48" s="224"/>
      <c r="CU48" s="224"/>
      <c r="CV48" s="224"/>
      <c r="CW48" s="224"/>
      <c r="CX48" s="224"/>
      <c r="CY48" s="224"/>
      <c r="CZ48" s="224"/>
      <c r="DA48" s="224"/>
      <c r="DB48" s="224"/>
      <c r="DC48" s="224"/>
      <c r="DD48" s="224"/>
      <c r="DE48" s="224"/>
      <c r="DF48" s="224"/>
      <c r="DG48" s="224"/>
      <c r="DH48" s="224"/>
      <c r="DI48" s="224"/>
      <c r="DJ48" s="224"/>
      <c r="DK48" s="224"/>
      <c r="DL48" s="224"/>
      <c r="DM48" s="224"/>
      <c r="DN48" s="224"/>
    </row>
    <row r="49" spans="1:118" x14ac:dyDescent="0.2">
      <c r="A49" s="222" t="str">
        <f t="shared" si="2"/>
        <v>1223402262030001</v>
      </c>
      <c r="B49" s="223" t="s">
        <v>947</v>
      </c>
      <c r="C49" s="223" t="s">
        <v>212</v>
      </c>
      <c r="D49" s="223" t="s">
        <v>216</v>
      </c>
      <c r="E49" s="223" t="s">
        <v>372</v>
      </c>
      <c r="F49" s="223" t="s">
        <v>232</v>
      </c>
      <c r="G49" s="223" t="s">
        <v>128</v>
      </c>
      <c r="H49" s="223" t="s">
        <v>381</v>
      </c>
      <c r="I49" s="223" t="s">
        <v>401</v>
      </c>
      <c r="J49" s="223" t="s">
        <v>378</v>
      </c>
      <c r="K49" s="223" t="s">
        <v>219</v>
      </c>
      <c r="L49" s="223" t="s">
        <v>214</v>
      </c>
      <c r="M49" s="223" t="s">
        <v>370</v>
      </c>
      <c r="N49" s="223" t="s">
        <v>372</v>
      </c>
      <c r="O49" s="223" t="s">
        <v>214</v>
      </c>
      <c r="P49" s="223" t="s">
        <v>214</v>
      </c>
      <c r="Q49" s="223" t="s">
        <v>371</v>
      </c>
      <c r="R49" s="223" t="s">
        <v>214</v>
      </c>
      <c r="S49" s="223" t="s">
        <v>214</v>
      </c>
      <c r="T49" s="224">
        <v>0</v>
      </c>
      <c r="U49" s="224">
        <v>0</v>
      </c>
      <c r="V49" s="224">
        <v>0</v>
      </c>
      <c r="W49" s="224">
        <v>0</v>
      </c>
      <c r="X49" s="224">
        <v>0</v>
      </c>
      <c r="Y49" s="224">
        <v>0</v>
      </c>
      <c r="Z49" s="224">
        <v>0</v>
      </c>
      <c r="AA49" s="224">
        <v>0</v>
      </c>
      <c r="AB49" s="224">
        <v>0</v>
      </c>
      <c r="AC49" s="224">
        <v>0</v>
      </c>
      <c r="AD49" s="224">
        <v>0</v>
      </c>
      <c r="AE49" s="224">
        <v>0</v>
      </c>
      <c r="AF49" s="224">
        <v>0</v>
      </c>
      <c r="AG49" s="224">
        <v>0</v>
      </c>
      <c r="AH49" s="224">
        <v>0</v>
      </c>
      <c r="AI49" s="224">
        <v>0</v>
      </c>
      <c r="AJ49" s="224">
        <v>0</v>
      </c>
      <c r="AK49" s="224">
        <v>34300</v>
      </c>
      <c r="AL49" s="224">
        <v>1</v>
      </c>
      <c r="AM49" s="224" t="s">
        <v>948</v>
      </c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  <c r="CO49" s="224"/>
      <c r="CP49" s="224"/>
      <c r="CQ49" s="224"/>
      <c r="CR49" s="224"/>
      <c r="CS49" s="224"/>
      <c r="CT49" s="224"/>
      <c r="CU49" s="224"/>
      <c r="CV49" s="224"/>
      <c r="CW49" s="224"/>
      <c r="CX49" s="224"/>
      <c r="CY49" s="224"/>
      <c r="CZ49" s="224"/>
      <c r="DA49" s="224"/>
      <c r="DB49" s="224"/>
      <c r="DC49" s="224"/>
      <c r="DD49" s="224"/>
      <c r="DE49" s="224"/>
      <c r="DF49" s="224"/>
      <c r="DG49" s="224"/>
      <c r="DH49" s="224"/>
      <c r="DI49" s="224"/>
      <c r="DJ49" s="224"/>
      <c r="DK49" s="224"/>
      <c r="DL49" s="224"/>
      <c r="DM49" s="224"/>
      <c r="DN49" s="224"/>
    </row>
    <row r="50" spans="1:118" x14ac:dyDescent="0.2">
      <c r="A50" s="222" t="str">
        <f t="shared" si="2"/>
        <v>1223402262030002</v>
      </c>
      <c r="B50" s="223" t="s">
        <v>947</v>
      </c>
      <c r="C50" s="223" t="s">
        <v>212</v>
      </c>
      <c r="D50" s="223" t="s">
        <v>216</v>
      </c>
      <c r="E50" s="223" t="s">
        <v>372</v>
      </c>
      <c r="F50" s="223" t="s">
        <v>232</v>
      </c>
      <c r="G50" s="223" t="s">
        <v>128</v>
      </c>
      <c r="H50" s="223" t="s">
        <v>380</v>
      </c>
      <c r="I50" s="223" t="s">
        <v>401</v>
      </c>
      <c r="J50" s="223" t="s">
        <v>378</v>
      </c>
      <c r="K50" s="223" t="s">
        <v>219</v>
      </c>
      <c r="L50" s="223" t="s">
        <v>214</v>
      </c>
      <c r="M50" s="223" t="s">
        <v>370</v>
      </c>
      <c r="N50" s="223" t="s">
        <v>372</v>
      </c>
      <c r="O50" s="223" t="s">
        <v>214</v>
      </c>
      <c r="P50" s="223" t="s">
        <v>214</v>
      </c>
      <c r="Q50" s="223" t="s">
        <v>370</v>
      </c>
      <c r="R50" s="223" t="s">
        <v>214</v>
      </c>
      <c r="S50" s="223" t="s">
        <v>214</v>
      </c>
      <c r="T50" s="224">
        <v>0</v>
      </c>
      <c r="U50" s="224">
        <v>0</v>
      </c>
      <c r="V50" s="224">
        <v>0</v>
      </c>
      <c r="W50" s="224">
        <v>0</v>
      </c>
      <c r="X50" s="224">
        <v>0</v>
      </c>
      <c r="Y50" s="224">
        <v>0</v>
      </c>
      <c r="Z50" s="224">
        <v>0</v>
      </c>
      <c r="AA50" s="224">
        <v>0</v>
      </c>
      <c r="AB50" s="224">
        <v>0</v>
      </c>
      <c r="AC50" s="224">
        <v>0</v>
      </c>
      <c r="AD50" s="224">
        <v>0</v>
      </c>
      <c r="AE50" s="224">
        <v>0</v>
      </c>
      <c r="AF50" s="224">
        <v>0</v>
      </c>
      <c r="AG50" s="224">
        <v>0</v>
      </c>
      <c r="AH50" s="224">
        <v>0</v>
      </c>
      <c r="AI50" s="224">
        <v>0</v>
      </c>
      <c r="AJ50" s="224">
        <v>0</v>
      </c>
      <c r="AK50" s="224">
        <v>34300</v>
      </c>
      <c r="AL50" s="224">
        <v>3</v>
      </c>
      <c r="AM50" s="224" t="s">
        <v>948</v>
      </c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  <c r="CM50" s="224"/>
      <c r="CN50" s="224"/>
      <c r="CO50" s="224"/>
      <c r="CP50" s="224"/>
      <c r="CQ50" s="224"/>
      <c r="CR50" s="224"/>
      <c r="CS50" s="224"/>
      <c r="CT50" s="224"/>
      <c r="CU50" s="224"/>
      <c r="CV50" s="224"/>
      <c r="CW50" s="224"/>
      <c r="CX50" s="224"/>
      <c r="CY50" s="224"/>
      <c r="CZ50" s="224"/>
      <c r="DA50" s="224"/>
      <c r="DB50" s="224"/>
      <c r="DC50" s="224"/>
      <c r="DD50" s="224"/>
      <c r="DE50" s="224"/>
      <c r="DF50" s="224"/>
      <c r="DG50" s="224"/>
      <c r="DH50" s="224"/>
      <c r="DI50" s="224"/>
      <c r="DJ50" s="224"/>
      <c r="DK50" s="224"/>
      <c r="DL50" s="224"/>
      <c r="DM50" s="224"/>
      <c r="DN50" s="224"/>
    </row>
    <row r="51" spans="1:118" x14ac:dyDescent="0.2">
      <c r="A51" s="222" t="str">
        <f t="shared" si="2"/>
        <v>1401901262030001</v>
      </c>
      <c r="B51" s="223" t="s">
        <v>947</v>
      </c>
      <c r="C51" s="223" t="s">
        <v>212</v>
      </c>
      <c r="D51" s="223" t="s">
        <v>224</v>
      </c>
      <c r="E51" s="223" t="s">
        <v>214</v>
      </c>
      <c r="F51" s="223" t="s">
        <v>232</v>
      </c>
      <c r="G51" s="223" t="s">
        <v>128</v>
      </c>
      <c r="H51" s="223" t="s">
        <v>381</v>
      </c>
      <c r="I51" s="223" t="s">
        <v>400</v>
      </c>
      <c r="J51" s="223" t="s">
        <v>227</v>
      </c>
      <c r="K51" s="223" t="s">
        <v>217</v>
      </c>
      <c r="L51" s="223" t="s">
        <v>214</v>
      </c>
      <c r="M51" s="223" t="s">
        <v>370</v>
      </c>
      <c r="N51" s="223" t="s">
        <v>371</v>
      </c>
      <c r="O51" s="223" t="s">
        <v>214</v>
      </c>
      <c r="P51" s="223" t="s">
        <v>214</v>
      </c>
      <c r="Q51" s="223" t="s">
        <v>214</v>
      </c>
      <c r="R51" s="223" t="s">
        <v>214</v>
      </c>
      <c r="S51" s="223" t="s">
        <v>214</v>
      </c>
      <c r="T51" s="224">
        <v>3481101</v>
      </c>
      <c r="U51" s="224">
        <v>0</v>
      </c>
      <c r="V51" s="224">
        <v>0</v>
      </c>
      <c r="W51" s="224">
        <v>0</v>
      </c>
      <c r="X51" s="224">
        <v>0</v>
      </c>
      <c r="Y51" s="224">
        <v>1004007</v>
      </c>
      <c r="Z51" s="224">
        <v>0</v>
      </c>
      <c r="AA51" s="224">
        <v>0</v>
      </c>
      <c r="AB51" s="224">
        <v>2049</v>
      </c>
      <c r="AC51" s="224">
        <v>0</v>
      </c>
      <c r="AD51" s="224">
        <v>2049</v>
      </c>
      <c r="AE51" s="224">
        <v>56</v>
      </c>
      <c r="AF51" s="224">
        <v>0</v>
      </c>
      <c r="AG51" s="224">
        <v>2400</v>
      </c>
      <c r="AH51" s="224">
        <v>0</v>
      </c>
      <c r="AI51" s="224">
        <v>216642</v>
      </c>
      <c r="AJ51" s="224">
        <v>113800</v>
      </c>
      <c r="AK51" s="224">
        <v>101554</v>
      </c>
      <c r="AL51" s="224">
        <v>493</v>
      </c>
      <c r="AM51" s="224">
        <v>117</v>
      </c>
      <c r="AN51" s="224">
        <v>678</v>
      </c>
      <c r="AO51" s="224">
        <v>0</v>
      </c>
      <c r="AP51" s="224">
        <v>88000</v>
      </c>
      <c r="AQ51" s="224">
        <v>95800</v>
      </c>
      <c r="AR51" s="224">
        <v>32842</v>
      </c>
      <c r="AS51" s="224">
        <v>0</v>
      </c>
      <c r="AT51" s="224">
        <v>3471113</v>
      </c>
      <c r="AU51" s="224">
        <v>3471215</v>
      </c>
      <c r="AV51" s="224">
        <v>3471215</v>
      </c>
      <c r="AW51" s="224">
        <v>3481031</v>
      </c>
      <c r="AX51" s="224">
        <v>0</v>
      </c>
      <c r="AY51" s="224">
        <v>0</v>
      </c>
      <c r="AZ51" s="224">
        <v>0</v>
      </c>
      <c r="BA51" s="224">
        <v>0</v>
      </c>
      <c r="BB51" s="224">
        <v>5011001</v>
      </c>
      <c r="BC51" s="224">
        <v>13</v>
      </c>
      <c r="BD51" s="224">
        <v>2</v>
      </c>
      <c r="BE51" s="224">
        <v>0</v>
      </c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  <c r="CM51" s="224"/>
      <c r="CN51" s="224"/>
      <c r="CO51" s="224"/>
      <c r="CP51" s="224"/>
      <c r="CQ51" s="224"/>
      <c r="CR51" s="224"/>
      <c r="CS51" s="224"/>
      <c r="CT51" s="224"/>
      <c r="CU51" s="224"/>
      <c r="CV51" s="224"/>
      <c r="CW51" s="224"/>
      <c r="CX51" s="224"/>
      <c r="CY51" s="224"/>
      <c r="CZ51" s="224"/>
      <c r="DA51" s="224"/>
      <c r="DB51" s="224"/>
      <c r="DC51" s="224"/>
      <c r="DD51" s="224"/>
      <c r="DE51" s="224"/>
      <c r="DF51" s="224"/>
      <c r="DG51" s="224"/>
      <c r="DH51" s="224"/>
      <c r="DI51" s="224"/>
      <c r="DJ51" s="224"/>
      <c r="DK51" s="224"/>
      <c r="DL51" s="224"/>
      <c r="DM51" s="224"/>
      <c r="DN51" s="224"/>
    </row>
    <row r="52" spans="1:118" x14ac:dyDescent="0.2">
      <c r="A52" s="222" t="str">
        <f t="shared" si="2"/>
        <v>1401901262030002</v>
      </c>
      <c r="B52" s="223" t="s">
        <v>947</v>
      </c>
      <c r="C52" s="223" t="s">
        <v>212</v>
      </c>
      <c r="D52" s="223" t="s">
        <v>224</v>
      </c>
      <c r="E52" s="223" t="s">
        <v>214</v>
      </c>
      <c r="F52" s="223" t="s">
        <v>232</v>
      </c>
      <c r="G52" s="223" t="s">
        <v>128</v>
      </c>
      <c r="H52" s="223" t="s">
        <v>380</v>
      </c>
      <c r="I52" s="223" t="s">
        <v>399</v>
      </c>
      <c r="J52" s="223" t="s">
        <v>227</v>
      </c>
      <c r="K52" s="223" t="s">
        <v>217</v>
      </c>
      <c r="L52" s="223" t="s">
        <v>214</v>
      </c>
      <c r="M52" s="223" t="s">
        <v>370</v>
      </c>
      <c r="N52" s="223" t="s">
        <v>371</v>
      </c>
      <c r="O52" s="223" t="s">
        <v>214</v>
      </c>
      <c r="P52" s="223" t="s">
        <v>214</v>
      </c>
      <c r="Q52" s="223" t="s">
        <v>214</v>
      </c>
      <c r="R52" s="223" t="s">
        <v>214</v>
      </c>
      <c r="S52" s="223" t="s">
        <v>214</v>
      </c>
      <c r="T52" s="224">
        <v>4060101</v>
      </c>
      <c r="U52" s="224">
        <v>0</v>
      </c>
      <c r="V52" s="224">
        <v>0</v>
      </c>
      <c r="W52" s="224">
        <v>0</v>
      </c>
      <c r="X52" s="224">
        <v>0</v>
      </c>
      <c r="Y52" s="224">
        <v>1004007</v>
      </c>
      <c r="Z52" s="224">
        <v>0</v>
      </c>
      <c r="AA52" s="224">
        <v>0</v>
      </c>
      <c r="AB52" s="224">
        <v>3259</v>
      </c>
      <c r="AC52" s="224">
        <v>0</v>
      </c>
      <c r="AD52" s="224">
        <v>3259</v>
      </c>
      <c r="AE52" s="224">
        <v>90</v>
      </c>
      <c r="AF52" s="224">
        <v>0</v>
      </c>
      <c r="AG52" s="224">
        <v>2400</v>
      </c>
      <c r="AH52" s="224">
        <v>0</v>
      </c>
      <c r="AI52" s="224">
        <v>204343</v>
      </c>
      <c r="AJ52" s="224">
        <v>31580</v>
      </c>
      <c r="AK52" s="224">
        <v>172763</v>
      </c>
      <c r="AL52" s="224">
        <v>0</v>
      </c>
      <c r="AM52" s="224">
        <v>0</v>
      </c>
      <c r="AN52" s="224">
        <v>0</v>
      </c>
      <c r="AO52" s="224">
        <v>0</v>
      </c>
      <c r="AP52" s="224">
        <v>0</v>
      </c>
      <c r="AQ52" s="224">
        <v>0</v>
      </c>
      <c r="AR52" s="224">
        <v>204343</v>
      </c>
      <c r="AS52" s="224">
        <v>0</v>
      </c>
      <c r="AT52" s="224">
        <v>0</v>
      </c>
      <c r="AU52" s="224">
        <v>0</v>
      </c>
      <c r="AV52" s="224">
        <v>4051120</v>
      </c>
      <c r="AW52" s="224">
        <v>4051227</v>
      </c>
      <c r="AX52" s="224">
        <v>360</v>
      </c>
      <c r="AY52" s="224">
        <v>200</v>
      </c>
      <c r="AZ52" s="224">
        <v>75</v>
      </c>
      <c r="BA52" s="224">
        <v>332</v>
      </c>
      <c r="BB52" s="224">
        <v>5011001</v>
      </c>
      <c r="BC52" s="224">
        <v>30</v>
      </c>
      <c r="BD52" s="224">
        <v>1</v>
      </c>
      <c r="BE52" s="224">
        <v>0</v>
      </c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  <c r="CM52" s="224"/>
      <c r="CN52" s="224"/>
      <c r="CO52" s="224"/>
      <c r="CP52" s="224"/>
      <c r="CQ52" s="224"/>
      <c r="CR52" s="224"/>
      <c r="CS52" s="224"/>
      <c r="CT52" s="224"/>
      <c r="CU52" s="224"/>
      <c r="CV52" s="224"/>
      <c r="CW52" s="224"/>
      <c r="CX52" s="224"/>
      <c r="CY52" s="224"/>
      <c r="CZ52" s="224"/>
      <c r="DA52" s="224"/>
      <c r="DB52" s="224"/>
      <c r="DC52" s="224"/>
      <c r="DD52" s="224"/>
      <c r="DE52" s="224"/>
      <c r="DF52" s="224"/>
      <c r="DG52" s="224"/>
      <c r="DH52" s="224"/>
      <c r="DI52" s="224"/>
      <c r="DJ52" s="224"/>
      <c r="DK52" s="224"/>
      <c r="DL52" s="224"/>
      <c r="DM52" s="224"/>
      <c r="DN52" s="224"/>
    </row>
    <row r="53" spans="1:118" x14ac:dyDescent="0.2">
      <c r="A53" s="222" t="str">
        <f t="shared" si="2"/>
        <v>1401901262030003</v>
      </c>
      <c r="B53" s="223" t="s">
        <v>947</v>
      </c>
      <c r="C53" s="223" t="s">
        <v>212</v>
      </c>
      <c r="D53" s="223" t="s">
        <v>224</v>
      </c>
      <c r="E53" s="223" t="s">
        <v>214</v>
      </c>
      <c r="F53" s="223" t="s">
        <v>232</v>
      </c>
      <c r="G53" s="223" t="s">
        <v>128</v>
      </c>
      <c r="H53" s="223" t="s">
        <v>379</v>
      </c>
      <c r="I53" s="223" t="s">
        <v>398</v>
      </c>
      <c r="J53" s="223" t="s">
        <v>227</v>
      </c>
      <c r="K53" s="223" t="s">
        <v>217</v>
      </c>
      <c r="L53" s="223" t="s">
        <v>214</v>
      </c>
      <c r="M53" s="223" t="s">
        <v>370</v>
      </c>
      <c r="N53" s="223" t="s">
        <v>371</v>
      </c>
      <c r="O53" s="223" t="s">
        <v>214</v>
      </c>
      <c r="P53" s="223" t="s">
        <v>214</v>
      </c>
      <c r="Q53" s="223" t="s">
        <v>214</v>
      </c>
      <c r="R53" s="223" t="s">
        <v>214</v>
      </c>
      <c r="S53" s="223" t="s">
        <v>214</v>
      </c>
      <c r="T53" s="224">
        <v>4110925</v>
      </c>
      <c r="U53" s="224">
        <v>0</v>
      </c>
      <c r="V53" s="224">
        <v>0</v>
      </c>
      <c r="W53" s="224">
        <v>0</v>
      </c>
      <c r="X53" s="224">
        <v>0</v>
      </c>
      <c r="Y53" s="224">
        <v>1004007</v>
      </c>
      <c r="Z53" s="224">
        <v>0</v>
      </c>
      <c r="AA53" s="224">
        <v>0</v>
      </c>
      <c r="AB53" s="224">
        <v>2019</v>
      </c>
      <c r="AC53" s="224">
        <v>0</v>
      </c>
      <c r="AD53" s="224">
        <v>2019</v>
      </c>
      <c r="AE53" s="224">
        <v>65</v>
      </c>
      <c r="AF53" s="224">
        <v>0</v>
      </c>
      <c r="AG53" s="224">
        <v>2400</v>
      </c>
      <c r="AH53" s="224">
        <v>0</v>
      </c>
      <c r="AI53" s="224">
        <v>72229</v>
      </c>
      <c r="AJ53" s="224">
        <v>20813</v>
      </c>
      <c r="AK53" s="224">
        <v>51416</v>
      </c>
      <c r="AL53" s="224">
        <v>0</v>
      </c>
      <c r="AM53" s="224">
        <v>0</v>
      </c>
      <c r="AN53" s="224">
        <v>0</v>
      </c>
      <c r="AO53" s="224">
        <v>0</v>
      </c>
      <c r="AP53" s="224">
        <v>0</v>
      </c>
      <c r="AQ53" s="224">
        <v>0</v>
      </c>
      <c r="AR53" s="224">
        <v>72229</v>
      </c>
      <c r="AS53" s="224">
        <v>0</v>
      </c>
      <c r="AT53" s="224">
        <v>0</v>
      </c>
      <c r="AU53" s="224">
        <v>0</v>
      </c>
      <c r="AV53" s="224">
        <v>4110826</v>
      </c>
      <c r="AW53" s="224">
        <v>4110921</v>
      </c>
      <c r="AX53" s="224">
        <v>480</v>
      </c>
      <c r="AY53" s="224">
        <v>200</v>
      </c>
      <c r="AZ53" s="224">
        <v>69</v>
      </c>
      <c r="BA53" s="224">
        <v>498</v>
      </c>
      <c r="BB53" s="224">
        <v>5011001</v>
      </c>
      <c r="BC53" s="224">
        <v>16</v>
      </c>
      <c r="BD53" s="224">
        <v>2</v>
      </c>
      <c r="BE53" s="224">
        <v>0</v>
      </c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  <c r="CM53" s="224"/>
      <c r="CN53" s="224"/>
      <c r="CO53" s="224"/>
      <c r="CP53" s="224"/>
      <c r="CQ53" s="224"/>
      <c r="CR53" s="224"/>
      <c r="CS53" s="224"/>
      <c r="CT53" s="224"/>
      <c r="CU53" s="224"/>
      <c r="CV53" s="224"/>
      <c r="CW53" s="224"/>
      <c r="CX53" s="224"/>
      <c r="CY53" s="224"/>
      <c r="CZ53" s="224"/>
      <c r="DA53" s="224"/>
      <c r="DB53" s="224"/>
      <c r="DC53" s="224"/>
      <c r="DD53" s="224"/>
      <c r="DE53" s="224"/>
      <c r="DF53" s="224"/>
      <c r="DG53" s="224"/>
      <c r="DH53" s="224"/>
      <c r="DI53" s="224"/>
      <c r="DJ53" s="224"/>
      <c r="DK53" s="224"/>
      <c r="DL53" s="224"/>
      <c r="DM53" s="224"/>
      <c r="DN53" s="224"/>
    </row>
    <row r="54" spans="1:118" x14ac:dyDescent="0.2">
      <c r="A54" s="222" t="str">
        <f t="shared" si="2"/>
        <v>1401902262030001</v>
      </c>
      <c r="B54" s="223" t="s">
        <v>947</v>
      </c>
      <c r="C54" s="223" t="s">
        <v>212</v>
      </c>
      <c r="D54" s="223" t="s">
        <v>224</v>
      </c>
      <c r="E54" s="223" t="s">
        <v>214</v>
      </c>
      <c r="F54" s="223" t="s">
        <v>232</v>
      </c>
      <c r="G54" s="223" t="s">
        <v>128</v>
      </c>
      <c r="H54" s="223" t="s">
        <v>381</v>
      </c>
      <c r="I54" s="223" t="s">
        <v>400</v>
      </c>
      <c r="J54" s="223" t="s">
        <v>227</v>
      </c>
      <c r="K54" s="223" t="s">
        <v>219</v>
      </c>
      <c r="L54" s="223" t="s">
        <v>214</v>
      </c>
      <c r="M54" s="223" t="s">
        <v>370</v>
      </c>
      <c r="N54" s="223" t="s">
        <v>371</v>
      </c>
      <c r="O54" s="223" t="s">
        <v>214</v>
      </c>
      <c r="P54" s="223" t="s">
        <v>214</v>
      </c>
      <c r="Q54" s="223" t="s">
        <v>214</v>
      </c>
      <c r="R54" s="223" t="s">
        <v>214</v>
      </c>
      <c r="S54" s="223" t="s">
        <v>214</v>
      </c>
      <c r="T54" s="224">
        <v>0</v>
      </c>
      <c r="U54" s="224">
        <v>3480</v>
      </c>
      <c r="V54" s="224">
        <v>0</v>
      </c>
      <c r="W54" s="224">
        <v>791</v>
      </c>
      <c r="X54" s="224">
        <v>0</v>
      </c>
      <c r="Y54" s="224">
        <v>2689</v>
      </c>
      <c r="Z54" s="224">
        <v>782550</v>
      </c>
      <c r="AA54" s="224">
        <v>106067</v>
      </c>
      <c r="AB54" s="224">
        <v>697317</v>
      </c>
      <c r="AC54" s="224">
        <v>0</v>
      </c>
      <c r="AD54" s="224">
        <v>85233</v>
      </c>
      <c r="AE54" s="224">
        <v>50</v>
      </c>
      <c r="AF54" s="224">
        <v>3649</v>
      </c>
      <c r="AG54" s="224">
        <v>0</v>
      </c>
      <c r="AH54" s="224">
        <v>3507</v>
      </c>
      <c r="AI54" s="224">
        <v>0</v>
      </c>
      <c r="AJ54" s="224">
        <v>756</v>
      </c>
      <c r="AK54" s="224">
        <v>0</v>
      </c>
      <c r="AL54" s="224">
        <v>2751</v>
      </c>
      <c r="AM54" s="224">
        <v>726587</v>
      </c>
      <c r="AN54" s="224">
        <v>0</v>
      </c>
      <c r="AO54" s="224">
        <v>709255</v>
      </c>
      <c r="AP54" s="224">
        <v>0</v>
      </c>
      <c r="AQ54" s="224">
        <v>17332</v>
      </c>
      <c r="AR54" s="224">
        <v>50</v>
      </c>
      <c r="AS54" s="224">
        <v>2016</v>
      </c>
      <c r="AT54" s="224">
        <v>0</v>
      </c>
      <c r="AU54" s="224">
        <v>0</v>
      </c>
      <c r="AV54" s="224">
        <v>0</v>
      </c>
      <c r="AW54" s="224">
        <v>0</v>
      </c>
      <c r="AX54" s="224">
        <v>0</v>
      </c>
      <c r="AY54" s="224">
        <v>0</v>
      </c>
      <c r="AZ54" s="224">
        <v>0</v>
      </c>
      <c r="BA54" s="224">
        <v>0</v>
      </c>
      <c r="BB54" s="224">
        <v>0</v>
      </c>
      <c r="BC54" s="224">
        <v>0</v>
      </c>
      <c r="BD54" s="224">
        <v>2</v>
      </c>
      <c r="BE54" s="224">
        <v>0</v>
      </c>
      <c r="BF54" s="224">
        <v>0</v>
      </c>
      <c r="BG54" s="224">
        <v>0</v>
      </c>
      <c r="BH54" s="224">
        <v>0</v>
      </c>
      <c r="BI54" s="224">
        <v>0</v>
      </c>
      <c r="BJ54" s="224">
        <v>0</v>
      </c>
      <c r="BK54" s="224">
        <v>3</v>
      </c>
      <c r="BL54" s="224">
        <v>0</v>
      </c>
      <c r="BM54" s="224">
        <v>0</v>
      </c>
      <c r="BN54" s="224">
        <v>0</v>
      </c>
      <c r="BO54" s="224">
        <v>0</v>
      </c>
      <c r="BP54" s="224">
        <v>0</v>
      </c>
      <c r="BQ54" s="224">
        <v>0</v>
      </c>
      <c r="BR54" s="224">
        <v>4840</v>
      </c>
      <c r="BS54" s="224">
        <v>0</v>
      </c>
      <c r="BT54" s="224">
        <v>840</v>
      </c>
      <c r="BU54" s="224">
        <v>2770</v>
      </c>
      <c r="BV54" s="224">
        <v>0</v>
      </c>
      <c r="BW54" s="224">
        <v>0</v>
      </c>
      <c r="BX54" s="224">
        <v>2</v>
      </c>
      <c r="BY54" s="224">
        <v>1</v>
      </c>
      <c r="BZ54" s="224">
        <v>2</v>
      </c>
      <c r="CA54" s="224">
        <v>0</v>
      </c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  <c r="CM54" s="224"/>
      <c r="CN54" s="224"/>
      <c r="CO54" s="224"/>
      <c r="CP54" s="224"/>
      <c r="CQ54" s="224"/>
      <c r="CR54" s="224"/>
      <c r="CS54" s="224"/>
      <c r="CT54" s="224"/>
      <c r="CU54" s="224"/>
      <c r="CV54" s="224"/>
      <c r="CW54" s="224"/>
      <c r="CX54" s="224"/>
      <c r="CY54" s="224"/>
      <c r="CZ54" s="224"/>
      <c r="DA54" s="224"/>
      <c r="DB54" s="224"/>
      <c r="DC54" s="224"/>
      <c r="DD54" s="224"/>
      <c r="DE54" s="224"/>
      <c r="DF54" s="224"/>
      <c r="DG54" s="224"/>
      <c r="DH54" s="224"/>
      <c r="DI54" s="224"/>
      <c r="DJ54" s="224"/>
      <c r="DK54" s="224"/>
      <c r="DL54" s="224"/>
      <c r="DM54" s="224"/>
      <c r="DN54" s="224"/>
    </row>
    <row r="55" spans="1:118" x14ac:dyDescent="0.2">
      <c r="A55" s="222" t="str">
        <f t="shared" si="2"/>
        <v>1401902262030002</v>
      </c>
      <c r="B55" s="223" t="s">
        <v>947</v>
      </c>
      <c r="C55" s="223" t="s">
        <v>212</v>
      </c>
      <c r="D55" s="223" t="s">
        <v>224</v>
      </c>
      <c r="E55" s="223" t="s">
        <v>214</v>
      </c>
      <c r="F55" s="223" t="s">
        <v>232</v>
      </c>
      <c r="G55" s="223" t="s">
        <v>128</v>
      </c>
      <c r="H55" s="223" t="s">
        <v>380</v>
      </c>
      <c r="I55" s="223" t="s">
        <v>399</v>
      </c>
      <c r="J55" s="223" t="s">
        <v>227</v>
      </c>
      <c r="K55" s="223" t="s">
        <v>219</v>
      </c>
      <c r="L55" s="223" t="s">
        <v>214</v>
      </c>
      <c r="M55" s="223" t="s">
        <v>370</v>
      </c>
      <c r="N55" s="223" t="s">
        <v>371</v>
      </c>
      <c r="O55" s="223" t="s">
        <v>214</v>
      </c>
      <c r="P55" s="223" t="s">
        <v>214</v>
      </c>
      <c r="Q55" s="223" t="s">
        <v>214</v>
      </c>
      <c r="R55" s="223" t="s">
        <v>214</v>
      </c>
      <c r="S55" s="223" t="s">
        <v>214</v>
      </c>
      <c r="T55" s="224">
        <v>0</v>
      </c>
      <c r="U55" s="224">
        <v>6130</v>
      </c>
      <c r="V55" s="224">
        <v>0</v>
      </c>
      <c r="W55" s="224">
        <v>9929</v>
      </c>
      <c r="X55" s="224">
        <v>1876</v>
      </c>
      <c r="Y55" s="224">
        <v>-3799</v>
      </c>
      <c r="Z55" s="224">
        <v>453935</v>
      </c>
      <c r="AA55" s="224">
        <v>17956</v>
      </c>
      <c r="AB55" s="224">
        <v>424235</v>
      </c>
      <c r="AC55" s="224">
        <v>16901</v>
      </c>
      <c r="AD55" s="224">
        <v>29700</v>
      </c>
      <c r="AE55" s="224">
        <v>50</v>
      </c>
      <c r="AF55" s="224">
        <v>1384</v>
      </c>
      <c r="AG55" s="224">
        <v>0</v>
      </c>
      <c r="AH55" s="224">
        <v>6068</v>
      </c>
      <c r="AI55" s="224">
        <v>0</v>
      </c>
      <c r="AJ55" s="224">
        <v>9665</v>
      </c>
      <c r="AK55" s="224">
        <v>1876</v>
      </c>
      <c r="AL55" s="224">
        <v>-3597</v>
      </c>
      <c r="AM55" s="224">
        <v>602840</v>
      </c>
      <c r="AN55" s="224">
        <v>17952</v>
      </c>
      <c r="AO55" s="224">
        <v>398475</v>
      </c>
      <c r="AP55" s="224">
        <v>16771</v>
      </c>
      <c r="AQ55" s="224">
        <v>204365</v>
      </c>
      <c r="AR55" s="224">
        <v>51</v>
      </c>
      <c r="AS55" s="224">
        <v>1350</v>
      </c>
      <c r="AT55" s="224">
        <v>0</v>
      </c>
      <c r="AU55" s="224">
        <v>0</v>
      </c>
      <c r="AV55" s="224">
        <v>0</v>
      </c>
      <c r="AW55" s="224">
        <v>0</v>
      </c>
      <c r="AX55" s="224">
        <v>0</v>
      </c>
      <c r="AY55" s="224">
        <v>1</v>
      </c>
      <c r="AZ55" s="224">
        <v>0</v>
      </c>
      <c r="BA55" s="224">
        <v>1</v>
      </c>
      <c r="BB55" s="224">
        <v>0</v>
      </c>
      <c r="BC55" s="224">
        <v>0</v>
      </c>
      <c r="BD55" s="224">
        <v>2</v>
      </c>
      <c r="BE55" s="224">
        <v>0</v>
      </c>
      <c r="BF55" s="224">
        <v>0</v>
      </c>
      <c r="BG55" s="224">
        <v>0</v>
      </c>
      <c r="BH55" s="224">
        <v>0</v>
      </c>
      <c r="BI55" s="224">
        <v>0</v>
      </c>
      <c r="BJ55" s="224">
        <v>0</v>
      </c>
      <c r="BK55" s="224">
        <v>3</v>
      </c>
      <c r="BL55" s="224">
        <v>0</v>
      </c>
      <c r="BM55" s="224">
        <v>0</v>
      </c>
      <c r="BN55" s="224">
        <v>1</v>
      </c>
      <c r="BO55" s="224">
        <v>0</v>
      </c>
      <c r="BP55" s="224">
        <v>0</v>
      </c>
      <c r="BQ55" s="224">
        <v>0</v>
      </c>
      <c r="BR55" s="224">
        <v>1060</v>
      </c>
      <c r="BS55" s="224">
        <v>0</v>
      </c>
      <c r="BT55" s="224">
        <v>100</v>
      </c>
      <c r="BU55" s="224">
        <v>354</v>
      </c>
      <c r="BV55" s="224">
        <v>2000</v>
      </c>
      <c r="BW55" s="224">
        <v>0</v>
      </c>
      <c r="BX55" s="224">
        <v>2</v>
      </c>
      <c r="BY55" s="224">
        <v>1</v>
      </c>
      <c r="BZ55" s="224">
        <v>2</v>
      </c>
      <c r="CA55" s="224">
        <v>0</v>
      </c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24"/>
      <c r="CP55" s="224"/>
      <c r="CQ55" s="224"/>
      <c r="CR55" s="224"/>
      <c r="CS55" s="224"/>
      <c r="CT55" s="224"/>
      <c r="CU55" s="224"/>
      <c r="CV55" s="224"/>
      <c r="CW55" s="224"/>
      <c r="CX55" s="224"/>
      <c r="CY55" s="224"/>
      <c r="CZ55" s="224"/>
      <c r="DA55" s="224"/>
      <c r="DB55" s="224"/>
      <c r="DC55" s="224"/>
      <c r="DD55" s="224"/>
      <c r="DE55" s="224"/>
      <c r="DF55" s="224"/>
      <c r="DG55" s="224"/>
      <c r="DH55" s="224"/>
      <c r="DI55" s="224"/>
      <c r="DJ55" s="224"/>
      <c r="DK55" s="224"/>
      <c r="DL55" s="224"/>
      <c r="DM55" s="224"/>
      <c r="DN55" s="224"/>
    </row>
    <row r="56" spans="1:118" x14ac:dyDescent="0.2">
      <c r="A56" s="222" t="str">
        <f t="shared" si="2"/>
        <v>1401902262030003</v>
      </c>
      <c r="B56" s="223" t="s">
        <v>947</v>
      </c>
      <c r="C56" s="223" t="s">
        <v>212</v>
      </c>
      <c r="D56" s="223" t="s">
        <v>224</v>
      </c>
      <c r="E56" s="223" t="s">
        <v>214</v>
      </c>
      <c r="F56" s="223" t="s">
        <v>232</v>
      </c>
      <c r="G56" s="223" t="s">
        <v>128</v>
      </c>
      <c r="H56" s="223" t="s">
        <v>379</v>
      </c>
      <c r="I56" s="223" t="s">
        <v>398</v>
      </c>
      <c r="J56" s="223" t="s">
        <v>227</v>
      </c>
      <c r="K56" s="223" t="s">
        <v>219</v>
      </c>
      <c r="L56" s="223" t="s">
        <v>214</v>
      </c>
      <c r="M56" s="223" t="s">
        <v>370</v>
      </c>
      <c r="N56" s="223" t="s">
        <v>371</v>
      </c>
      <c r="O56" s="223" t="s">
        <v>214</v>
      </c>
      <c r="P56" s="223" t="s">
        <v>214</v>
      </c>
      <c r="Q56" s="223" t="s">
        <v>214</v>
      </c>
      <c r="R56" s="223" t="s">
        <v>214</v>
      </c>
      <c r="S56" s="223" t="s">
        <v>214</v>
      </c>
      <c r="T56" s="224">
        <v>0</v>
      </c>
      <c r="U56" s="224">
        <v>4145</v>
      </c>
      <c r="V56" s="224">
        <v>0</v>
      </c>
      <c r="W56" s="224">
        <v>2516</v>
      </c>
      <c r="X56" s="224">
        <v>0</v>
      </c>
      <c r="Y56" s="224">
        <v>1629</v>
      </c>
      <c r="Z56" s="224">
        <v>112394</v>
      </c>
      <c r="AA56" s="224">
        <v>0</v>
      </c>
      <c r="AB56" s="224">
        <v>90360</v>
      </c>
      <c r="AC56" s="224">
        <v>0</v>
      </c>
      <c r="AD56" s="224">
        <v>22034</v>
      </c>
      <c r="AE56" s="224">
        <v>30</v>
      </c>
      <c r="AF56" s="224">
        <v>359</v>
      </c>
      <c r="AG56" s="224">
        <v>0</v>
      </c>
      <c r="AH56" s="224">
        <v>4748</v>
      </c>
      <c r="AI56" s="224">
        <v>0</v>
      </c>
      <c r="AJ56" s="224">
        <v>2624</v>
      </c>
      <c r="AK56" s="224">
        <v>0</v>
      </c>
      <c r="AL56" s="224">
        <v>2124</v>
      </c>
      <c r="AM56" s="224">
        <v>173645</v>
      </c>
      <c r="AN56" s="224">
        <v>0</v>
      </c>
      <c r="AO56" s="224">
        <v>150400</v>
      </c>
      <c r="AP56" s="224">
        <v>0</v>
      </c>
      <c r="AQ56" s="224">
        <v>23245</v>
      </c>
      <c r="AR56" s="224">
        <v>38</v>
      </c>
      <c r="AS56" s="224">
        <v>361</v>
      </c>
      <c r="AT56" s="224">
        <v>0</v>
      </c>
      <c r="AU56" s="224">
        <v>0</v>
      </c>
      <c r="AV56" s="224">
        <v>0</v>
      </c>
      <c r="AW56" s="224">
        <v>0</v>
      </c>
      <c r="AX56" s="224">
        <v>0</v>
      </c>
      <c r="AY56" s="224">
        <v>0</v>
      </c>
      <c r="AZ56" s="224">
        <v>0</v>
      </c>
      <c r="BA56" s="224">
        <v>0</v>
      </c>
      <c r="BB56" s="224">
        <v>0</v>
      </c>
      <c r="BC56" s="224">
        <v>0</v>
      </c>
      <c r="BD56" s="224">
        <v>1</v>
      </c>
      <c r="BE56" s="224">
        <v>86309</v>
      </c>
      <c r="BF56" s="224">
        <v>59123</v>
      </c>
      <c r="BG56" s="224">
        <v>27186</v>
      </c>
      <c r="BH56" s="224">
        <v>0</v>
      </c>
      <c r="BI56" s="224">
        <v>0</v>
      </c>
      <c r="BJ56" s="224">
        <v>0</v>
      </c>
      <c r="BK56" s="224">
        <v>3</v>
      </c>
      <c r="BL56" s="224">
        <v>0</v>
      </c>
      <c r="BM56" s="224">
        <v>0</v>
      </c>
      <c r="BN56" s="224">
        <v>0</v>
      </c>
      <c r="BO56" s="224">
        <v>0</v>
      </c>
      <c r="BP56" s="224">
        <v>0</v>
      </c>
      <c r="BQ56" s="224">
        <v>0</v>
      </c>
      <c r="BR56" s="224">
        <v>1560</v>
      </c>
      <c r="BS56" s="224">
        <v>0</v>
      </c>
      <c r="BT56" s="224">
        <v>400</v>
      </c>
      <c r="BU56" s="224">
        <v>1681</v>
      </c>
      <c r="BV56" s="224">
        <v>0</v>
      </c>
      <c r="BW56" s="224">
        <v>0</v>
      </c>
      <c r="BX56" s="224">
        <v>2</v>
      </c>
      <c r="BY56" s="224">
        <v>1</v>
      </c>
      <c r="BZ56" s="224">
        <v>2</v>
      </c>
      <c r="CA56" s="224">
        <v>0</v>
      </c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  <c r="CM56" s="224"/>
      <c r="CN56" s="224"/>
      <c r="CO56" s="224"/>
      <c r="CP56" s="224"/>
      <c r="CQ56" s="224"/>
      <c r="CR56" s="224"/>
      <c r="CS56" s="224"/>
      <c r="CT56" s="224"/>
      <c r="CU56" s="224"/>
      <c r="CV56" s="224"/>
      <c r="CW56" s="224"/>
      <c r="CX56" s="224"/>
      <c r="CY56" s="224"/>
      <c r="CZ56" s="224"/>
      <c r="DA56" s="224"/>
      <c r="DB56" s="224"/>
      <c r="DC56" s="224"/>
      <c r="DD56" s="224"/>
      <c r="DE56" s="224"/>
      <c r="DF56" s="224"/>
      <c r="DG56" s="224"/>
      <c r="DH56" s="224"/>
      <c r="DI56" s="224"/>
      <c r="DJ56" s="224"/>
      <c r="DK56" s="224"/>
      <c r="DL56" s="224"/>
      <c r="DM56" s="224"/>
      <c r="DN56" s="224"/>
    </row>
    <row r="57" spans="1:118" x14ac:dyDescent="0.2">
      <c r="A57" s="222" t="str">
        <f t="shared" si="2"/>
        <v>1402601262048000</v>
      </c>
      <c r="B57" s="223" t="s">
        <v>947</v>
      </c>
      <c r="C57" s="223" t="s">
        <v>212</v>
      </c>
      <c r="D57" s="223" t="s">
        <v>224</v>
      </c>
      <c r="E57" s="223" t="s">
        <v>214</v>
      </c>
      <c r="F57" s="223" t="s">
        <v>233</v>
      </c>
      <c r="G57" s="223" t="s">
        <v>129</v>
      </c>
      <c r="H57" s="223" t="s">
        <v>215</v>
      </c>
      <c r="I57" s="224"/>
      <c r="J57" s="223" t="s">
        <v>223</v>
      </c>
      <c r="K57" s="223" t="s">
        <v>217</v>
      </c>
      <c r="L57" s="223" t="s">
        <v>214</v>
      </c>
      <c r="M57" s="223" t="s">
        <v>370</v>
      </c>
      <c r="N57" s="223" t="s">
        <v>371</v>
      </c>
      <c r="O57" s="223" t="s">
        <v>214</v>
      </c>
      <c r="P57" s="223" t="s">
        <v>214</v>
      </c>
      <c r="Q57" s="223" t="s">
        <v>214</v>
      </c>
      <c r="R57" s="223" t="s">
        <v>214</v>
      </c>
      <c r="S57" s="223" t="s">
        <v>214</v>
      </c>
      <c r="T57" s="224">
        <v>21516</v>
      </c>
      <c r="U57" s="224">
        <v>21516</v>
      </c>
      <c r="V57" s="224">
        <v>21516</v>
      </c>
      <c r="W57" s="224">
        <v>0</v>
      </c>
      <c r="X57" s="224">
        <v>0</v>
      </c>
      <c r="Y57" s="224">
        <v>0</v>
      </c>
      <c r="Z57" s="224">
        <v>0</v>
      </c>
      <c r="AA57" s="224">
        <v>0</v>
      </c>
      <c r="AB57" s="224">
        <v>0</v>
      </c>
      <c r="AC57" s="224">
        <v>0</v>
      </c>
      <c r="AD57" s="224">
        <v>0</v>
      </c>
      <c r="AE57" s="224">
        <v>6078</v>
      </c>
      <c r="AF57" s="224">
        <v>6078</v>
      </c>
      <c r="AG57" s="224">
        <v>0</v>
      </c>
      <c r="AH57" s="224">
        <v>0</v>
      </c>
      <c r="AI57" s="224">
        <v>6078</v>
      </c>
      <c r="AJ57" s="224">
        <v>0</v>
      </c>
      <c r="AK57" s="224">
        <v>0</v>
      </c>
      <c r="AL57" s="224">
        <v>0</v>
      </c>
      <c r="AM57" s="224">
        <v>0</v>
      </c>
      <c r="AN57" s="224">
        <v>0</v>
      </c>
      <c r="AO57" s="224">
        <v>15438</v>
      </c>
      <c r="AP57" s="224">
        <v>0</v>
      </c>
      <c r="AQ57" s="224">
        <v>0</v>
      </c>
      <c r="AR57" s="224">
        <v>0</v>
      </c>
      <c r="AS57" s="224">
        <v>0</v>
      </c>
      <c r="AT57" s="224">
        <v>0</v>
      </c>
      <c r="AU57" s="224">
        <v>0</v>
      </c>
      <c r="AV57" s="224">
        <v>0</v>
      </c>
      <c r="AW57" s="224">
        <v>0</v>
      </c>
      <c r="AX57" s="224">
        <v>0</v>
      </c>
      <c r="AY57" s="224">
        <v>0</v>
      </c>
      <c r="AZ57" s="224">
        <v>15438</v>
      </c>
      <c r="BA57" s="224">
        <v>0</v>
      </c>
      <c r="BB57" s="224">
        <v>0</v>
      </c>
      <c r="BC57" s="224">
        <v>0</v>
      </c>
      <c r="BD57" s="224">
        <v>0</v>
      </c>
      <c r="BE57" s="224">
        <v>0</v>
      </c>
      <c r="BF57" s="224">
        <v>0</v>
      </c>
      <c r="BG57" s="224">
        <v>0</v>
      </c>
      <c r="BH57" s="224">
        <v>0</v>
      </c>
      <c r="BI57" s="224">
        <v>0</v>
      </c>
      <c r="BJ57" s="224">
        <v>0</v>
      </c>
      <c r="BK57" s="224">
        <v>0</v>
      </c>
      <c r="BL57" s="224">
        <v>0</v>
      </c>
      <c r="BM57" s="224">
        <v>0</v>
      </c>
      <c r="BN57" s="224">
        <v>0</v>
      </c>
      <c r="BO57" s="224">
        <v>0</v>
      </c>
      <c r="BP57" s="224">
        <v>0</v>
      </c>
      <c r="BQ57" s="224">
        <v>0</v>
      </c>
      <c r="BR57" s="224">
        <v>0</v>
      </c>
      <c r="BS57" s="224">
        <v>0</v>
      </c>
      <c r="BT57" s="224">
        <v>0</v>
      </c>
      <c r="BU57" s="224">
        <v>15438</v>
      </c>
      <c r="BV57" s="224">
        <v>0</v>
      </c>
      <c r="BW57" s="224">
        <v>-15438</v>
      </c>
      <c r="BX57" s="224">
        <v>0</v>
      </c>
      <c r="BY57" s="224">
        <v>0</v>
      </c>
      <c r="BZ57" s="224">
        <v>0</v>
      </c>
      <c r="CA57" s="224">
        <v>0</v>
      </c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  <c r="CM57" s="224"/>
      <c r="CN57" s="224"/>
      <c r="CO57" s="224"/>
      <c r="CP57" s="224"/>
      <c r="CQ57" s="224"/>
      <c r="CR57" s="224"/>
      <c r="CS57" s="224"/>
      <c r="CT57" s="224"/>
      <c r="CU57" s="224"/>
      <c r="CV57" s="224"/>
      <c r="CW57" s="224"/>
      <c r="CX57" s="224"/>
      <c r="CY57" s="224"/>
      <c r="CZ57" s="224"/>
      <c r="DA57" s="224"/>
      <c r="DB57" s="224"/>
      <c r="DC57" s="224"/>
      <c r="DD57" s="224"/>
      <c r="DE57" s="224"/>
      <c r="DF57" s="224"/>
      <c r="DG57" s="224"/>
      <c r="DH57" s="224"/>
      <c r="DI57" s="224"/>
      <c r="DJ57" s="224"/>
      <c r="DK57" s="224"/>
      <c r="DL57" s="224"/>
      <c r="DM57" s="224"/>
      <c r="DN57" s="224"/>
    </row>
    <row r="58" spans="1:118" x14ac:dyDescent="0.2">
      <c r="A58" s="222" t="str">
        <f t="shared" si="2"/>
        <v>1402602262048000</v>
      </c>
      <c r="B58" s="223" t="s">
        <v>947</v>
      </c>
      <c r="C58" s="223" t="s">
        <v>212</v>
      </c>
      <c r="D58" s="223" t="s">
        <v>224</v>
      </c>
      <c r="E58" s="223" t="s">
        <v>214</v>
      </c>
      <c r="F58" s="223" t="s">
        <v>233</v>
      </c>
      <c r="G58" s="223" t="s">
        <v>129</v>
      </c>
      <c r="H58" s="223" t="s">
        <v>215</v>
      </c>
      <c r="I58" s="224"/>
      <c r="J58" s="223" t="s">
        <v>223</v>
      </c>
      <c r="K58" s="223" t="s">
        <v>219</v>
      </c>
      <c r="L58" s="223" t="s">
        <v>214</v>
      </c>
      <c r="M58" s="223" t="s">
        <v>370</v>
      </c>
      <c r="N58" s="223" t="s">
        <v>371</v>
      </c>
      <c r="O58" s="223" t="s">
        <v>214</v>
      </c>
      <c r="P58" s="223" t="s">
        <v>214</v>
      </c>
      <c r="Q58" s="223" t="s">
        <v>214</v>
      </c>
      <c r="R58" s="223" t="s">
        <v>214</v>
      </c>
      <c r="S58" s="223" t="s">
        <v>214</v>
      </c>
      <c r="T58" s="224">
        <v>0</v>
      </c>
      <c r="U58" s="224">
        <v>0</v>
      </c>
      <c r="V58" s="224">
        <v>0</v>
      </c>
      <c r="W58" s="224">
        <v>0</v>
      </c>
      <c r="X58" s="224">
        <v>0</v>
      </c>
      <c r="Y58" s="224">
        <v>0</v>
      </c>
      <c r="Z58" s="224">
        <v>0</v>
      </c>
      <c r="AA58" s="224">
        <v>0</v>
      </c>
      <c r="AB58" s="224">
        <v>0</v>
      </c>
      <c r="AC58" s="224">
        <v>0</v>
      </c>
      <c r="AD58" s="224">
        <v>0</v>
      </c>
      <c r="AE58" s="224">
        <v>0</v>
      </c>
      <c r="AF58" s="224">
        <v>0</v>
      </c>
      <c r="AG58" s="224">
        <v>0</v>
      </c>
      <c r="AH58" s="224">
        <v>0</v>
      </c>
      <c r="AI58" s="224">
        <v>0</v>
      </c>
      <c r="AJ58" s="224">
        <v>0</v>
      </c>
      <c r="AK58" s="224">
        <v>0</v>
      </c>
      <c r="AL58" s="224">
        <v>0</v>
      </c>
      <c r="AM58" s="224">
        <v>0</v>
      </c>
      <c r="AN58" s="224">
        <v>0</v>
      </c>
      <c r="AO58" s="224">
        <v>0</v>
      </c>
      <c r="AP58" s="224"/>
      <c r="AQ58" s="224"/>
      <c r="AR58" s="224"/>
      <c r="AS58" s="224"/>
      <c r="AT58" s="224"/>
      <c r="AU58" s="224">
        <v>0</v>
      </c>
      <c r="AV58" s="224">
        <v>0</v>
      </c>
      <c r="AW58" s="224">
        <v>0</v>
      </c>
      <c r="AX58" s="224">
        <v>0</v>
      </c>
      <c r="AY58" s="224">
        <v>0</v>
      </c>
      <c r="AZ58" s="224">
        <v>0</v>
      </c>
      <c r="BA58" s="224">
        <v>0</v>
      </c>
      <c r="BB58" s="224">
        <v>0</v>
      </c>
      <c r="BC58" s="224">
        <v>0</v>
      </c>
      <c r="BD58" s="224">
        <v>0</v>
      </c>
      <c r="BE58" s="224">
        <v>0</v>
      </c>
      <c r="BF58" s="224">
        <v>0</v>
      </c>
      <c r="BG58" s="224">
        <v>0</v>
      </c>
      <c r="BH58" s="224">
        <v>0</v>
      </c>
      <c r="BI58" s="224">
        <v>0</v>
      </c>
      <c r="BJ58" s="224">
        <v>0</v>
      </c>
      <c r="BK58" s="224">
        <v>0</v>
      </c>
      <c r="BL58" s="224">
        <v>0</v>
      </c>
      <c r="BM58" s="224">
        <v>0</v>
      </c>
      <c r="BN58" s="224">
        <v>0</v>
      </c>
      <c r="BO58" s="224">
        <v>0</v>
      </c>
      <c r="BP58" s="224">
        <v>0</v>
      </c>
      <c r="BQ58" s="224">
        <v>0</v>
      </c>
      <c r="BR58" s="224">
        <v>0</v>
      </c>
      <c r="BS58" s="224">
        <v>0</v>
      </c>
      <c r="BT58" s="224">
        <v>0</v>
      </c>
      <c r="BU58" s="224">
        <v>0</v>
      </c>
      <c r="BV58" s="224">
        <v>0</v>
      </c>
      <c r="BW58" s="224">
        <v>0</v>
      </c>
      <c r="BX58" s="224">
        <v>0</v>
      </c>
      <c r="BY58" s="224">
        <v>0</v>
      </c>
      <c r="BZ58" s="224">
        <v>0</v>
      </c>
      <c r="CA58" s="224">
        <v>0</v>
      </c>
      <c r="CB58" s="224">
        <v>0</v>
      </c>
      <c r="CC58" s="224">
        <v>0</v>
      </c>
      <c r="CD58" s="224">
        <v>0</v>
      </c>
      <c r="CE58" s="224">
        <v>0</v>
      </c>
      <c r="CF58" s="224">
        <v>0</v>
      </c>
      <c r="CG58" s="224">
        <v>0</v>
      </c>
      <c r="CH58" s="224">
        <v>0</v>
      </c>
      <c r="CI58" s="224">
        <v>0</v>
      </c>
      <c r="CJ58" s="224">
        <v>0</v>
      </c>
      <c r="CK58" s="224">
        <v>0</v>
      </c>
      <c r="CL58" s="224">
        <v>0</v>
      </c>
      <c r="CM58" s="224"/>
      <c r="CN58" s="224"/>
      <c r="CO58" s="224"/>
      <c r="CP58" s="224"/>
      <c r="CQ58" s="224"/>
      <c r="CR58" s="224"/>
      <c r="CS58" s="224"/>
      <c r="CT58" s="224"/>
      <c r="CU58" s="224"/>
      <c r="CV58" s="224"/>
      <c r="CW58" s="224"/>
      <c r="CX58" s="224"/>
      <c r="CY58" s="224"/>
      <c r="CZ58" s="224"/>
      <c r="DA58" s="224"/>
      <c r="DB58" s="224"/>
      <c r="DC58" s="224"/>
      <c r="DD58" s="224"/>
      <c r="DE58" s="224"/>
      <c r="DF58" s="224"/>
      <c r="DG58" s="224"/>
      <c r="DH58" s="224"/>
      <c r="DI58" s="224"/>
      <c r="DJ58" s="224"/>
      <c r="DK58" s="224"/>
      <c r="DL58" s="224"/>
      <c r="DM58" s="224"/>
      <c r="DN58" s="224"/>
    </row>
    <row r="59" spans="1:118" x14ac:dyDescent="0.2">
      <c r="A59" s="222" t="str">
        <f t="shared" si="2"/>
        <v>1402101262048000</v>
      </c>
      <c r="B59" s="223" t="s">
        <v>947</v>
      </c>
      <c r="C59" s="223" t="s">
        <v>212</v>
      </c>
      <c r="D59" s="223" t="s">
        <v>224</v>
      </c>
      <c r="E59" s="223" t="s">
        <v>214</v>
      </c>
      <c r="F59" s="223" t="s">
        <v>233</v>
      </c>
      <c r="G59" s="223" t="s">
        <v>129</v>
      </c>
      <c r="H59" s="223" t="s">
        <v>215</v>
      </c>
      <c r="I59" s="224"/>
      <c r="J59" s="223" t="s">
        <v>218</v>
      </c>
      <c r="K59" s="223" t="s">
        <v>217</v>
      </c>
      <c r="L59" s="223" t="s">
        <v>214</v>
      </c>
      <c r="M59" s="223" t="s">
        <v>370</v>
      </c>
      <c r="N59" s="223" t="s">
        <v>371</v>
      </c>
      <c r="O59" s="223" t="s">
        <v>214</v>
      </c>
      <c r="P59" s="223" t="s">
        <v>214</v>
      </c>
      <c r="Q59" s="223" t="s">
        <v>214</v>
      </c>
      <c r="R59" s="223" t="s">
        <v>214</v>
      </c>
      <c r="S59" s="223" t="s">
        <v>214</v>
      </c>
      <c r="T59" s="224">
        <v>0</v>
      </c>
      <c r="U59" s="224">
        <v>0</v>
      </c>
      <c r="V59" s="224">
        <v>0</v>
      </c>
      <c r="W59" s="224">
        <v>0</v>
      </c>
      <c r="X59" s="224">
        <v>0</v>
      </c>
      <c r="Y59" s="224">
        <v>0</v>
      </c>
      <c r="Z59" s="224">
        <v>0</v>
      </c>
      <c r="AA59" s="224">
        <v>0</v>
      </c>
      <c r="AB59" s="224">
        <v>0</v>
      </c>
      <c r="AC59" s="224">
        <v>0</v>
      </c>
      <c r="AD59" s="224">
        <v>0</v>
      </c>
      <c r="AE59" s="224">
        <v>0</v>
      </c>
      <c r="AF59" s="224">
        <v>0</v>
      </c>
      <c r="AG59" s="224">
        <v>6078</v>
      </c>
      <c r="AH59" s="224">
        <v>0</v>
      </c>
      <c r="AI59" s="224">
        <v>6078</v>
      </c>
      <c r="AJ59" s="224">
        <v>0</v>
      </c>
      <c r="AK59" s="224">
        <v>0</v>
      </c>
      <c r="AL59" s="224">
        <v>0</v>
      </c>
      <c r="AM59" s="224">
        <v>0</v>
      </c>
      <c r="AN59" s="224">
        <v>0</v>
      </c>
      <c r="AO59" s="224">
        <v>0</v>
      </c>
      <c r="AP59" s="224">
        <v>0</v>
      </c>
      <c r="AQ59" s="224">
        <v>0</v>
      </c>
      <c r="AR59" s="224">
        <v>0</v>
      </c>
      <c r="AS59" s="224">
        <v>0</v>
      </c>
      <c r="AT59" s="224">
        <v>0</v>
      </c>
      <c r="AU59" s="224">
        <v>0</v>
      </c>
      <c r="AV59" s="224">
        <v>0</v>
      </c>
      <c r="AW59" s="224">
        <v>0</v>
      </c>
      <c r="AX59" s="224">
        <v>0</v>
      </c>
      <c r="AY59" s="224">
        <v>6078</v>
      </c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  <c r="CM59" s="224"/>
      <c r="CN59" s="224"/>
      <c r="CO59" s="224"/>
      <c r="CP59" s="224"/>
      <c r="CQ59" s="224"/>
      <c r="CR59" s="224"/>
      <c r="CS59" s="224"/>
      <c r="CT59" s="224"/>
      <c r="CU59" s="224"/>
      <c r="CV59" s="224"/>
      <c r="CW59" s="224"/>
      <c r="CX59" s="224"/>
      <c r="CY59" s="224"/>
      <c r="CZ59" s="224"/>
      <c r="DA59" s="224"/>
      <c r="DB59" s="224"/>
      <c r="DC59" s="224"/>
      <c r="DD59" s="224"/>
      <c r="DE59" s="224"/>
      <c r="DF59" s="224"/>
      <c r="DG59" s="224"/>
      <c r="DH59" s="224"/>
      <c r="DI59" s="224"/>
      <c r="DJ59" s="224"/>
      <c r="DK59" s="224"/>
      <c r="DL59" s="224"/>
      <c r="DM59" s="224"/>
      <c r="DN59" s="224"/>
    </row>
    <row r="60" spans="1:118" x14ac:dyDescent="0.2">
      <c r="A60" s="222" t="str">
        <f t="shared" si="2"/>
        <v>1402102262048000</v>
      </c>
      <c r="B60" s="223" t="s">
        <v>947</v>
      </c>
      <c r="C60" s="223" t="s">
        <v>212</v>
      </c>
      <c r="D60" s="223" t="s">
        <v>224</v>
      </c>
      <c r="E60" s="223" t="s">
        <v>214</v>
      </c>
      <c r="F60" s="223" t="s">
        <v>233</v>
      </c>
      <c r="G60" s="223" t="s">
        <v>129</v>
      </c>
      <c r="H60" s="223" t="s">
        <v>215</v>
      </c>
      <c r="I60" s="224"/>
      <c r="J60" s="223" t="s">
        <v>218</v>
      </c>
      <c r="K60" s="223" t="s">
        <v>219</v>
      </c>
      <c r="L60" s="223" t="s">
        <v>214</v>
      </c>
      <c r="M60" s="223" t="s">
        <v>370</v>
      </c>
      <c r="N60" s="223" t="s">
        <v>371</v>
      </c>
      <c r="O60" s="223" t="s">
        <v>214</v>
      </c>
      <c r="P60" s="223" t="s">
        <v>214</v>
      </c>
      <c r="Q60" s="223" t="s">
        <v>214</v>
      </c>
      <c r="R60" s="223" t="s">
        <v>214</v>
      </c>
      <c r="S60" s="223" t="s">
        <v>214</v>
      </c>
      <c r="T60" s="224">
        <v>0</v>
      </c>
      <c r="U60" s="224">
        <v>0</v>
      </c>
      <c r="V60" s="224">
        <v>0</v>
      </c>
      <c r="W60" s="224">
        <v>0</v>
      </c>
      <c r="X60" s="224">
        <v>0</v>
      </c>
      <c r="Y60" s="224">
        <v>0</v>
      </c>
      <c r="Z60" s="224">
        <v>0</v>
      </c>
      <c r="AA60" s="224">
        <v>0</v>
      </c>
      <c r="AB60" s="224">
        <v>0</v>
      </c>
      <c r="AC60" s="224">
        <v>0</v>
      </c>
      <c r="AD60" s="224">
        <v>0</v>
      </c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  <c r="CM60" s="224"/>
      <c r="CN60" s="224"/>
      <c r="CO60" s="224"/>
      <c r="CP60" s="224"/>
      <c r="CQ60" s="224"/>
      <c r="CR60" s="224"/>
      <c r="CS60" s="224"/>
      <c r="CT60" s="224"/>
      <c r="CU60" s="224"/>
      <c r="CV60" s="224"/>
      <c r="CW60" s="224"/>
      <c r="CX60" s="224"/>
      <c r="CY60" s="224"/>
      <c r="CZ60" s="224"/>
      <c r="DA60" s="224"/>
      <c r="DB60" s="224"/>
      <c r="DC60" s="224"/>
      <c r="DD60" s="224"/>
      <c r="DE60" s="224"/>
      <c r="DF60" s="224"/>
      <c r="DG60" s="224"/>
      <c r="DH60" s="224"/>
      <c r="DI60" s="224"/>
      <c r="DJ60" s="224"/>
      <c r="DK60" s="224"/>
      <c r="DL60" s="224"/>
      <c r="DM60" s="224"/>
      <c r="DN60" s="224"/>
    </row>
    <row r="61" spans="1:118" x14ac:dyDescent="0.2">
      <c r="A61" s="222" t="str">
        <f t="shared" si="2"/>
        <v>1401901262048001</v>
      </c>
      <c r="B61" s="223" t="s">
        <v>947</v>
      </c>
      <c r="C61" s="223" t="s">
        <v>212</v>
      </c>
      <c r="D61" s="223" t="s">
        <v>224</v>
      </c>
      <c r="E61" s="223" t="s">
        <v>214</v>
      </c>
      <c r="F61" s="223" t="s">
        <v>233</v>
      </c>
      <c r="G61" s="223" t="s">
        <v>129</v>
      </c>
      <c r="H61" s="223" t="s">
        <v>381</v>
      </c>
      <c r="I61" s="223" t="s">
        <v>758</v>
      </c>
      <c r="J61" s="223" t="s">
        <v>227</v>
      </c>
      <c r="K61" s="223" t="s">
        <v>217</v>
      </c>
      <c r="L61" s="223" t="s">
        <v>214</v>
      </c>
      <c r="M61" s="223" t="s">
        <v>370</v>
      </c>
      <c r="N61" s="223" t="s">
        <v>371</v>
      </c>
      <c r="O61" s="223" t="s">
        <v>214</v>
      </c>
      <c r="P61" s="223" t="s">
        <v>214</v>
      </c>
      <c r="Q61" s="223" t="s">
        <v>214</v>
      </c>
      <c r="R61" s="223" t="s">
        <v>214</v>
      </c>
      <c r="S61" s="223" t="s">
        <v>214</v>
      </c>
      <c r="T61" s="224">
        <v>3630601</v>
      </c>
      <c r="U61" s="224">
        <v>0</v>
      </c>
      <c r="V61" s="224">
        <v>0</v>
      </c>
      <c r="W61" s="224">
        <v>0</v>
      </c>
      <c r="X61" s="224">
        <v>0</v>
      </c>
      <c r="Y61" s="224">
        <v>4007</v>
      </c>
      <c r="Z61" s="224">
        <v>0</v>
      </c>
      <c r="AA61" s="224">
        <v>0</v>
      </c>
      <c r="AB61" s="224">
        <v>528</v>
      </c>
      <c r="AC61" s="224">
        <v>70816869</v>
      </c>
      <c r="AD61" s="224">
        <v>528</v>
      </c>
      <c r="AE61" s="224">
        <v>13</v>
      </c>
      <c r="AF61" s="224">
        <v>0</v>
      </c>
      <c r="AG61" s="224">
        <v>2400</v>
      </c>
      <c r="AH61" s="224">
        <v>0</v>
      </c>
      <c r="AI61" s="224">
        <v>0</v>
      </c>
      <c r="AJ61" s="224">
        <v>0</v>
      </c>
      <c r="AK61" s="224">
        <v>0</v>
      </c>
      <c r="AL61" s="224">
        <v>0</v>
      </c>
      <c r="AM61" s="224">
        <v>0</v>
      </c>
      <c r="AN61" s="224">
        <v>0</v>
      </c>
      <c r="AO61" s="224">
        <v>0</v>
      </c>
      <c r="AP61" s="224">
        <v>0</v>
      </c>
      <c r="AQ61" s="224">
        <v>0</v>
      </c>
      <c r="AR61" s="224">
        <v>0</v>
      </c>
      <c r="AS61" s="224">
        <v>0</v>
      </c>
      <c r="AT61" s="224">
        <v>0</v>
      </c>
      <c r="AU61" s="224">
        <v>0</v>
      </c>
      <c r="AV61" s="224">
        <v>0</v>
      </c>
      <c r="AW61" s="224">
        <v>0</v>
      </c>
      <c r="AX61" s="224">
        <v>91</v>
      </c>
      <c r="AY61" s="224">
        <v>200</v>
      </c>
      <c r="AZ61" s="224">
        <v>200</v>
      </c>
      <c r="BA61" s="224">
        <v>303</v>
      </c>
      <c r="BB61" s="224">
        <v>3630601</v>
      </c>
      <c r="BC61" s="224">
        <v>37</v>
      </c>
      <c r="BD61" s="224">
        <v>2</v>
      </c>
      <c r="BE61" s="224">
        <v>0</v>
      </c>
      <c r="BF61" s="224"/>
      <c r="BG61" s="224"/>
      <c r="BH61" s="224"/>
      <c r="BI61" s="224"/>
      <c r="BJ61" s="224"/>
      <c r="BK61" s="224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  <c r="CM61" s="224"/>
      <c r="CN61" s="224"/>
      <c r="CO61" s="224"/>
      <c r="CP61" s="224"/>
      <c r="CQ61" s="224"/>
      <c r="CR61" s="224"/>
      <c r="CS61" s="224"/>
      <c r="CT61" s="224"/>
      <c r="CU61" s="224"/>
      <c r="CV61" s="224"/>
      <c r="CW61" s="224"/>
      <c r="CX61" s="224"/>
      <c r="CY61" s="224"/>
      <c r="CZ61" s="224"/>
      <c r="DA61" s="224"/>
      <c r="DB61" s="224"/>
      <c r="DC61" s="224"/>
      <c r="DD61" s="224"/>
      <c r="DE61" s="224"/>
      <c r="DF61" s="224"/>
      <c r="DG61" s="224"/>
      <c r="DH61" s="224"/>
      <c r="DI61" s="224"/>
      <c r="DJ61" s="224"/>
      <c r="DK61" s="224"/>
      <c r="DL61" s="224"/>
      <c r="DM61" s="224"/>
      <c r="DN61" s="224"/>
    </row>
    <row r="62" spans="1:118" x14ac:dyDescent="0.2">
      <c r="A62" s="222" t="str">
        <f t="shared" si="2"/>
        <v>1401901262048002</v>
      </c>
      <c r="B62" s="223" t="s">
        <v>947</v>
      </c>
      <c r="C62" s="223" t="s">
        <v>212</v>
      </c>
      <c r="D62" s="223" t="s">
        <v>224</v>
      </c>
      <c r="E62" s="223" t="s">
        <v>214</v>
      </c>
      <c r="F62" s="223" t="s">
        <v>233</v>
      </c>
      <c r="G62" s="223" t="s">
        <v>129</v>
      </c>
      <c r="H62" s="223" t="s">
        <v>380</v>
      </c>
      <c r="I62" s="223" t="s">
        <v>765</v>
      </c>
      <c r="J62" s="223" t="s">
        <v>227</v>
      </c>
      <c r="K62" s="223" t="s">
        <v>217</v>
      </c>
      <c r="L62" s="223" t="s">
        <v>214</v>
      </c>
      <c r="M62" s="223" t="s">
        <v>370</v>
      </c>
      <c r="N62" s="223" t="s">
        <v>372</v>
      </c>
      <c r="O62" s="223" t="s">
        <v>214</v>
      </c>
      <c r="P62" s="223" t="s">
        <v>214</v>
      </c>
      <c r="Q62" s="223" t="s">
        <v>214</v>
      </c>
      <c r="R62" s="223" t="s">
        <v>214</v>
      </c>
      <c r="S62" s="223" t="s">
        <v>214</v>
      </c>
      <c r="T62" s="224">
        <v>4081118</v>
      </c>
      <c r="U62" s="224">
        <v>0</v>
      </c>
      <c r="V62" s="224">
        <v>0</v>
      </c>
      <c r="W62" s="224">
        <v>0</v>
      </c>
      <c r="X62" s="224">
        <v>0</v>
      </c>
      <c r="Y62" s="224">
        <v>4007</v>
      </c>
      <c r="Z62" s="224">
        <v>0</v>
      </c>
      <c r="AA62" s="224">
        <v>0</v>
      </c>
      <c r="AB62" s="224">
        <v>1080</v>
      </c>
      <c r="AC62" s="224">
        <v>951792272</v>
      </c>
      <c r="AD62" s="224">
        <v>1080</v>
      </c>
      <c r="AE62" s="224">
        <v>29</v>
      </c>
      <c r="AF62" s="224">
        <v>0</v>
      </c>
      <c r="AG62" s="224">
        <v>2400</v>
      </c>
      <c r="AH62" s="224">
        <v>0</v>
      </c>
      <c r="AI62" s="224">
        <v>389802</v>
      </c>
      <c r="AJ62" s="224">
        <v>19913</v>
      </c>
      <c r="AK62" s="224">
        <v>369889</v>
      </c>
      <c r="AL62" s="224">
        <v>0</v>
      </c>
      <c r="AM62" s="224">
        <v>0</v>
      </c>
      <c r="AN62" s="224">
        <v>0</v>
      </c>
      <c r="AO62" s="224">
        <v>0</v>
      </c>
      <c r="AP62" s="224">
        <v>0</v>
      </c>
      <c r="AQ62" s="224">
        <v>0</v>
      </c>
      <c r="AR62" s="224">
        <v>389802</v>
      </c>
      <c r="AS62" s="224">
        <v>0</v>
      </c>
      <c r="AT62" s="224">
        <v>0</v>
      </c>
      <c r="AU62" s="224">
        <v>0</v>
      </c>
      <c r="AV62" s="224">
        <v>4080718</v>
      </c>
      <c r="AW62" s="224">
        <v>4081020</v>
      </c>
      <c r="AX62" s="224">
        <v>23</v>
      </c>
      <c r="AY62" s="224">
        <v>200</v>
      </c>
      <c r="AZ62" s="224">
        <v>200</v>
      </c>
      <c r="BA62" s="224">
        <v>78</v>
      </c>
      <c r="BB62" s="224">
        <v>4250401</v>
      </c>
      <c r="BC62" s="224">
        <v>12</v>
      </c>
      <c r="BD62" s="224">
        <v>2</v>
      </c>
      <c r="BE62" s="224">
        <v>0</v>
      </c>
      <c r="BF62" s="224"/>
      <c r="BG62" s="224"/>
      <c r="BH62" s="224"/>
      <c r="BI62" s="224"/>
      <c r="BJ62" s="224"/>
      <c r="BK62" s="224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  <c r="CM62" s="224"/>
      <c r="CN62" s="224"/>
      <c r="CO62" s="224"/>
      <c r="CP62" s="224"/>
      <c r="CQ62" s="224"/>
      <c r="CR62" s="224"/>
      <c r="CS62" s="224"/>
      <c r="CT62" s="224"/>
      <c r="CU62" s="224"/>
      <c r="CV62" s="224"/>
      <c r="CW62" s="224"/>
      <c r="CX62" s="224"/>
      <c r="CY62" s="224"/>
      <c r="CZ62" s="224"/>
      <c r="DA62" s="224"/>
      <c r="DB62" s="224"/>
      <c r="DC62" s="224"/>
      <c r="DD62" s="224"/>
      <c r="DE62" s="224"/>
      <c r="DF62" s="224"/>
      <c r="DG62" s="224"/>
      <c r="DH62" s="224"/>
      <c r="DI62" s="224"/>
      <c r="DJ62" s="224"/>
      <c r="DK62" s="224"/>
      <c r="DL62" s="224"/>
      <c r="DM62" s="224"/>
      <c r="DN62" s="224"/>
    </row>
    <row r="63" spans="1:118" x14ac:dyDescent="0.2">
      <c r="A63" s="222" t="str">
        <f t="shared" si="2"/>
        <v>1401902262048001</v>
      </c>
      <c r="B63" s="223" t="s">
        <v>947</v>
      </c>
      <c r="C63" s="223" t="s">
        <v>212</v>
      </c>
      <c r="D63" s="223" t="s">
        <v>224</v>
      </c>
      <c r="E63" s="223" t="s">
        <v>214</v>
      </c>
      <c r="F63" s="223" t="s">
        <v>233</v>
      </c>
      <c r="G63" s="223" t="s">
        <v>129</v>
      </c>
      <c r="H63" s="223" t="s">
        <v>381</v>
      </c>
      <c r="I63" s="223" t="s">
        <v>758</v>
      </c>
      <c r="J63" s="223" t="s">
        <v>227</v>
      </c>
      <c r="K63" s="223" t="s">
        <v>219</v>
      </c>
      <c r="L63" s="223" t="s">
        <v>214</v>
      </c>
      <c r="M63" s="223" t="s">
        <v>370</v>
      </c>
      <c r="N63" s="223" t="s">
        <v>371</v>
      </c>
      <c r="O63" s="223" t="s">
        <v>214</v>
      </c>
      <c r="P63" s="223" t="s">
        <v>214</v>
      </c>
      <c r="Q63" s="223" t="s">
        <v>214</v>
      </c>
      <c r="R63" s="223" t="s">
        <v>214</v>
      </c>
      <c r="S63" s="223" t="s">
        <v>214</v>
      </c>
      <c r="T63" s="224">
        <v>0</v>
      </c>
      <c r="U63" s="224">
        <v>8700</v>
      </c>
      <c r="V63" s="224">
        <v>0</v>
      </c>
      <c r="W63" s="224">
        <v>2354</v>
      </c>
      <c r="X63" s="224">
        <v>0</v>
      </c>
      <c r="Y63" s="224">
        <v>6346</v>
      </c>
      <c r="Z63" s="224">
        <v>338032</v>
      </c>
      <c r="AA63" s="224">
        <v>0</v>
      </c>
      <c r="AB63" s="224">
        <v>82120</v>
      </c>
      <c r="AC63" s="224">
        <v>0</v>
      </c>
      <c r="AD63" s="224">
        <v>255912</v>
      </c>
      <c r="AE63" s="224">
        <v>66</v>
      </c>
      <c r="AF63" s="224">
        <v>837</v>
      </c>
      <c r="AG63" s="224">
        <v>0</v>
      </c>
      <c r="AH63" s="224">
        <v>7894</v>
      </c>
      <c r="AI63" s="224">
        <v>0</v>
      </c>
      <c r="AJ63" s="224">
        <v>2822</v>
      </c>
      <c r="AK63" s="224">
        <v>0</v>
      </c>
      <c r="AL63" s="224">
        <v>5072</v>
      </c>
      <c r="AM63" s="224">
        <v>334873</v>
      </c>
      <c r="AN63" s="224">
        <v>0</v>
      </c>
      <c r="AO63" s="224">
        <v>83035</v>
      </c>
      <c r="AP63" s="224">
        <v>0</v>
      </c>
      <c r="AQ63" s="224">
        <v>251838</v>
      </c>
      <c r="AR63" s="224">
        <v>71</v>
      </c>
      <c r="AS63" s="224">
        <v>837</v>
      </c>
      <c r="AT63" s="224">
        <v>0</v>
      </c>
      <c r="AU63" s="224">
        <v>3630601</v>
      </c>
      <c r="AV63" s="224">
        <v>4</v>
      </c>
      <c r="AW63" s="224">
        <v>2492</v>
      </c>
      <c r="AX63" s="224">
        <v>0</v>
      </c>
      <c r="AY63" s="224">
        <v>0</v>
      </c>
      <c r="AZ63" s="224">
        <v>0</v>
      </c>
      <c r="BA63" s="224">
        <v>0</v>
      </c>
      <c r="BB63" s="224">
        <v>0</v>
      </c>
      <c r="BC63" s="224">
        <v>0</v>
      </c>
      <c r="BD63" s="224">
        <v>2</v>
      </c>
      <c r="BE63" s="224">
        <v>0</v>
      </c>
      <c r="BF63" s="224">
        <v>0</v>
      </c>
      <c r="BG63" s="224">
        <v>0</v>
      </c>
      <c r="BH63" s="224">
        <v>0</v>
      </c>
      <c r="BI63" s="224">
        <v>0</v>
      </c>
      <c r="BJ63" s="224">
        <v>0</v>
      </c>
      <c r="BK63" s="224">
        <v>1</v>
      </c>
      <c r="BL63" s="224">
        <v>0</v>
      </c>
      <c r="BM63" s="224">
        <v>0</v>
      </c>
      <c r="BN63" s="224">
        <v>0</v>
      </c>
      <c r="BO63" s="224">
        <v>0</v>
      </c>
      <c r="BP63" s="224">
        <v>0</v>
      </c>
      <c r="BQ63" s="224">
        <v>0</v>
      </c>
      <c r="BR63" s="224">
        <v>2797</v>
      </c>
      <c r="BS63" s="224">
        <v>0</v>
      </c>
      <c r="BT63" s="224">
        <v>642</v>
      </c>
      <c r="BU63" s="224">
        <v>5072</v>
      </c>
      <c r="BV63" s="224">
        <v>0</v>
      </c>
      <c r="BW63" s="224">
        <v>0</v>
      </c>
      <c r="BX63" s="224">
        <v>2</v>
      </c>
      <c r="BY63" s="224">
        <v>2</v>
      </c>
      <c r="BZ63" s="224">
        <v>2</v>
      </c>
      <c r="CA63" s="224">
        <v>0</v>
      </c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  <c r="CM63" s="224"/>
      <c r="CN63" s="224"/>
      <c r="CO63" s="224"/>
      <c r="CP63" s="224"/>
      <c r="CQ63" s="224"/>
      <c r="CR63" s="224"/>
      <c r="CS63" s="224"/>
      <c r="CT63" s="224"/>
      <c r="CU63" s="224"/>
      <c r="CV63" s="224"/>
      <c r="CW63" s="224"/>
      <c r="CX63" s="224"/>
      <c r="CY63" s="224"/>
      <c r="CZ63" s="224"/>
      <c r="DA63" s="224"/>
      <c r="DB63" s="224"/>
      <c r="DC63" s="224"/>
      <c r="DD63" s="224"/>
      <c r="DE63" s="224"/>
      <c r="DF63" s="224"/>
      <c r="DG63" s="224"/>
      <c r="DH63" s="224"/>
      <c r="DI63" s="224"/>
      <c r="DJ63" s="224"/>
      <c r="DK63" s="224"/>
      <c r="DL63" s="224"/>
      <c r="DM63" s="224"/>
      <c r="DN63" s="224"/>
    </row>
    <row r="64" spans="1:118" x14ac:dyDescent="0.2">
      <c r="A64" s="222" t="str">
        <f t="shared" si="2"/>
        <v>1401902262048002</v>
      </c>
      <c r="B64" s="223" t="s">
        <v>947</v>
      </c>
      <c r="C64" s="223" t="s">
        <v>212</v>
      </c>
      <c r="D64" s="223" t="s">
        <v>224</v>
      </c>
      <c r="E64" s="223" t="s">
        <v>214</v>
      </c>
      <c r="F64" s="223" t="s">
        <v>233</v>
      </c>
      <c r="G64" s="223" t="s">
        <v>129</v>
      </c>
      <c r="H64" s="223" t="s">
        <v>380</v>
      </c>
      <c r="I64" s="223" t="s">
        <v>765</v>
      </c>
      <c r="J64" s="223" t="s">
        <v>227</v>
      </c>
      <c r="K64" s="223" t="s">
        <v>219</v>
      </c>
      <c r="L64" s="223" t="s">
        <v>214</v>
      </c>
      <c r="M64" s="223" t="s">
        <v>370</v>
      </c>
      <c r="N64" s="223" t="s">
        <v>372</v>
      </c>
      <c r="O64" s="223" t="s">
        <v>214</v>
      </c>
      <c r="P64" s="223" t="s">
        <v>214</v>
      </c>
      <c r="Q64" s="223" t="s">
        <v>214</v>
      </c>
      <c r="R64" s="223" t="s">
        <v>214</v>
      </c>
      <c r="S64" s="223" t="s">
        <v>214</v>
      </c>
      <c r="T64" s="224">
        <v>0</v>
      </c>
      <c r="U64" s="224">
        <v>13700</v>
      </c>
      <c r="V64" s="224">
        <v>0</v>
      </c>
      <c r="W64" s="224">
        <v>2749</v>
      </c>
      <c r="X64" s="224">
        <v>0</v>
      </c>
      <c r="Y64" s="224">
        <v>10951</v>
      </c>
      <c r="Z64" s="224">
        <v>589976</v>
      </c>
      <c r="AA64" s="224">
        <v>0</v>
      </c>
      <c r="AB64" s="224">
        <v>616575</v>
      </c>
      <c r="AC64" s="224">
        <v>0</v>
      </c>
      <c r="AD64" s="224">
        <v>-26599</v>
      </c>
      <c r="AE64" s="224">
        <v>274</v>
      </c>
      <c r="AF64" s="224">
        <v>2216</v>
      </c>
      <c r="AG64" s="224">
        <v>0</v>
      </c>
      <c r="AH64" s="224">
        <v>13622</v>
      </c>
      <c r="AI64" s="224">
        <v>0</v>
      </c>
      <c r="AJ64" s="224">
        <v>18694</v>
      </c>
      <c r="AK64" s="224">
        <v>0</v>
      </c>
      <c r="AL64" s="224">
        <v>-5072</v>
      </c>
      <c r="AM64" s="224">
        <v>589968</v>
      </c>
      <c r="AN64" s="224">
        <v>0</v>
      </c>
      <c r="AO64" s="224">
        <v>686653</v>
      </c>
      <c r="AP64" s="224">
        <v>0</v>
      </c>
      <c r="AQ64" s="224">
        <v>-96685</v>
      </c>
      <c r="AR64" s="224">
        <v>478</v>
      </c>
      <c r="AS64" s="224">
        <v>2360</v>
      </c>
      <c r="AT64" s="224">
        <v>0</v>
      </c>
      <c r="AU64" s="224">
        <v>4250401</v>
      </c>
      <c r="AV64" s="224">
        <v>4</v>
      </c>
      <c r="AW64" s="224">
        <v>2926</v>
      </c>
      <c r="AX64" s="224">
        <v>0</v>
      </c>
      <c r="AY64" s="224">
        <v>0</v>
      </c>
      <c r="AZ64" s="224">
        <v>0</v>
      </c>
      <c r="BA64" s="224">
        <v>0</v>
      </c>
      <c r="BB64" s="224">
        <v>0</v>
      </c>
      <c r="BC64" s="224">
        <v>0</v>
      </c>
      <c r="BD64" s="224">
        <v>2</v>
      </c>
      <c r="BE64" s="224">
        <v>0</v>
      </c>
      <c r="BF64" s="224">
        <v>0</v>
      </c>
      <c r="BG64" s="224">
        <v>0</v>
      </c>
      <c r="BH64" s="224">
        <v>0</v>
      </c>
      <c r="BI64" s="224">
        <v>0</v>
      </c>
      <c r="BJ64" s="224">
        <v>0</v>
      </c>
      <c r="BK64" s="224">
        <v>1</v>
      </c>
      <c r="BL64" s="224">
        <v>0</v>
      </c>
      <c r="BM64" s="224">
        <v>0</v>
      </c>
      <c r="BN64" s="224">
        <v>0</v>
      </c>
      <c r="BO64" s="224">
        <v>0</v>
      </c>
      <c r="BP64" s="224">
        <v>0</v>
      </c>
      <c r="BQ64" s="224">
        <v>0</v>
      </c>
      <c r="BR64" s="224">
        <v>4184</v>
      </c>
      <c r="BS64" s="224">
        <v>0</v>
      </c>
      <c r="BT64" s="224">
        <v>761</v>
      </c>
      <c r="BU64" s="224">
        <v>10367</v>
      </c>
      <c r="BV64" s="224">
        <v>0</v>
      </c>
      <c r="BW64" s="224">
        <v>0</v>
      </c>
      <c r="BX64" s="224">
        <v>2</v>
      </c>
      <c r="BY64" s="224">
        <v>2</v>
      </c>
      <c r="BZ64" s="224">
        <v>2</v>
      </c>
      <c r="CA64" s="224">
        <v>0</v>
      </c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  <c r="CM64" s="224"/>
      <c r="CN64" s="224"/>
      <c r="CO64" s="224"/>
      <c r="CP64" s="224"/>
      <c r="CQ64" s="224"/>
      <c r="CR64" s="224"/>
      <c r="CS64" s="224"/>
      <c r="CT64" s="224"/>
      <c r="CU64" s="224"/>
      <c r="CV64" s="224"/>
      <c r="CW64" s="224"/>
      <c r="CX64" s="224"/>
      <c r="CY64" s="224"/>
      <c r="CZ64" s="224"/>
      <c r="DA64" s="224"/>
      <c r="DB64" s="224"/>
      <c r="DC64" s="224"/>
      <c r="DD64" s="224"/>
      <c r="DE64" s="224"/>
      <c r="DF64" s="224"/>
      <c r="DG64" s="224"/>
      <c r="DH64" s="224"/>
      <c r="DI64" s="224"/>
      <c r="DJ64" s="224"/>
      <c r="DK64" s="224"/>
      <c r="DL64" s="224"/>
      <c r="DM64" s="224"/>
      <c r="DN64" s="224"/>
    </row>
    <row r="65" spans="1:118" x14ac:dyDescent="0.2">
      <c r="A65" s="222" t="str">
        <f t="shared" si="2"/>
        <v>1222601262056000</v>
      </c>
      <c r="B65" s="223" t="s">
        <v>947</v>
      </c>
      <c r="C65" s="223" t="s">
        <v>212</v>
      </c>
      <c r="D65" s="223" t="s">
        <v>216</v>
      </c>
      <c r="E65" s="223" t="s">
        <v>372</v>
      </c>
      <c r="F65" s="223" t="s">
        <v>234</v>
      </c>
      <c r="G65" s="223" t="s">
        <v>130</v>
      </c>
      <c r="H65" s="223" t="s">
        <v>215</v>
      </c>
      <c r="I65" s="224"/>
      <c r="J65" s="223" t="s">
        <v>223</v>
      </c>
      <c r="K65" s="223" t="s">
        <v>217</v>
      </c>
      <c r="L65" s="223" t="s">
        <v>214</v>
      </c>
      <c r="M65" s="223" t="s">
        <v>370</v>
      </c>
      <c r="N65" s="223" t="s">
        <v>371</v>
      </c>
      <c r="O65" s="223" t="s">
        <v>214</v>
      </c>
      <c r="P65" s="223" t="s">
        <v>214</v>
      </c>
      <c r="Q65" s="223" t="s">
        <v>214</v>
      </c>
      <c r="R65" s="223" t="s">
        <v>214</v>
      </c>
      <c r="S65" s="223" t="s">
        <v>214</v>
      </c>
      <c r="T65" s="224">
        <v>3775</v>
      </c>
      <c r="U65" s="224">
        <v>3775</v>
      </c>
      <c r="V65" s="224">
        <v>3770</v>
      </c>
      <c r="W65" s="224">
        <v>0</v>
      </c>
      <c r="X65" s="224">
        <v>0</v>
      </c>
      <c r="Y65" s="224">
        <v>5</v>
      </c>
      <c r="Z65" s="224">
        <v>0</v>
      </c>
      <c r="AA65" s="224">
        <v>0</v>
      </c>
      <c r="AB65" s="224">
        <v>0</v>
      </c>
      <c r="AC65" s="224">
        <v>0</v>
      </c>
      <c r="AD65" s="224">
        <v>0</v>
      </c>
      <c r="AE65" s="224">
        <v>107</v>
      </c>
      <c r="AF65" s="224">
        <v>107</v>
      </c>
      <c r="AG65" s="224">
        <v>0</v>
      </c>
      <c r="AH65" s="224">
        <v>0</v>
      </c>
      <c r="AI65" s="224">
        <v>107</v>
      </c>
      <c r="AJ65" s="224">
        <v>0</v>
      </c>
      <c r="AK65" s="224">
        <v>0</v>
      </c>
      <c r="AL65" s="224">
        <v>0</v>
      </c>
      <c r="AM65" s="224">
        <v>0</v>
      </c>
      <c r="AN65" s="224">
        <v>0</v>
      </c>
      <c r="AO65" s="224">
        <v>3668</v>
      </c>
      <c r="AP65" s="224">
        <v>0</v>
      </c>
      <c r="AQ65" s="224">
        <v>0</v>
      </c>
      <c r="AR65" s="224">
        <v>0</v>
      </c>
      <c r="AS65" s="224">
        <v>0</v>
      </c>
      <c r="AT65" s="224">
        <v>0</v>
      </c>
      <c r="AU65" s="224">
        <v>0</v>
      </c>
      <c r="AV65" s="224">
        <v>0</v>
      </c>
      <c r="AW65" s="224">
        <v>0</v>
      </c>
      <c r="AX65" s="224">
        <v>0</v>
      </c>
      <c r="AY65" s="224">
        <v>0</v>
      </c>
      <c r="AZ65" s="224">
        <v>0</v>
      </c>
      <c r="BA65" s="224">
        <v>0</v>
      </c>
      <c r="BB65" s="224">
        <v>0</v>
      </c>
      <c r="BC65" s="224">
        <v>0</v>
      </c>
      <c r="BD65" s="224">
        <v>0</v>
      </c>
      <c r="BE65" s="224">
        <v>0</v>
      </c>
      <c r="BF65" s="224">
        <v>0</v>
      </c>
      <c r="BG65" s="224">
        <v>0</v>
      </c>
      <c r="BH65" s="224">
        <v>0</v>
      </c>
      <c r="BI65" s="224">
        <v>0</v>
      </c>
      <c r="BJ65" s="224">
        <v>0</v>
      </c>
      <c r="BK65" s="224">
        <v>0</v>
      </c>
      <c r="BL65" s="224">
        <v>0</v>
      </c>
      <c r="BM65" s="224">
        <v>0</v>
      </c>
      <c r="BN65" s="224">
        <v>0</v>
      </c>
      <c r="BO65" s="224">
        <v>0</v>
      </c>
      <c r="BP65" s="224">
        <v>0</v>
      </c>
      <c r="BQ65" s="224">
        <v>0</v>
      </c>
      <c r="BR65" s="224">
        <v>0</v>
      </c>
      <c r="BS65" s="224">
        <v>0</v>
      </c>
      <c r="BT65" s="224">
        <v>0</v>
      </c>
      <c r="BU65" s="224">
        <v>0</v>
      </c>
      <c r="BV65" s="224">
        <v>0</v>
      </c>
      <c r="BW65" s="224">
        <v>0</v>
      </c>
      <c r="BX65" s="224">
        <v>3668</v>
      </c>
      <c r="BY65" s="224">
        <v>0</v>
      </c>
      <c r="BZ65" s="224">
        <v>0</v>
      </c>
      <c r="CA65" s="224">
        <v>0</v>
      </c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  <c r="CM65" s="224"/>
      <c r="CN65" s="224"/>
      <c r="CO65" s="224"/>
      <c r="CP65" s="224"/>
      <c r="CQ65" s="224"/>
      <c r="CR65" s="224"/>
      <c r="CS65" s="224"/>
      <c r="CT65" s="224"/>
      <c r="CU65" s="224"/>
      <c r="CV65" s="224"/>
      <c r="CW65" s="224"/>
      <c r="CX65" s="224"/>
      <c r="CY65" s="224"/>
      <c r="CZ65" s="224"/>
      <c r="DA65" s="224"/>
      <c r="DB65" s="224"/>
      <c r="DC65" s="224"/>
      <c r="DD65" s="224"/>
      <c r="DE65" s="224"/>
      <c r="DF65" s="224"/>
      <c r="DG65" s="224"/>
      <c r="DH65" s="224"/>
      <c r="DI65" s="224"/>
      <c r="DJ65" s="224"/>
      <c r="DK65" s="224"/>
      <c r="DL65" s="224"/>
      <c r="DM65" s="224"/>
      <c r="DN65" s="224"/>
    </row>
    <row r="66" spans="1:118" x14ac:dyDescent="0.2">
      <c r="A66" s="222" t="str">
        <f t="shared" si="2"/>
        <v>1402601262056000</v>
      </c>
      <c r="B66" s="223" t="s">
        <v>947</v>
      </c>
      <c r="C66" s="223" t="s">
        <v>212</v>
      </c>
      <c r="D66" s="223" t="s">
        <v>224</v>
      </c>
      <c r="E66" s="223" t="s">
        <v>214</v>
      </c>
      <c r="F66" s="223" t="s">
        <v>234</v>
      </c>
      <c r="G66" s="223" t="s">
        <v>130</v>
      </c>
      <c r="H66" s="223" t="s">
        <v>215</v>
      </c>
      <c r="I66" s="224"/>
      <c r="J66" s="223" t="s">
        <v>223</v>
      </c>
      <c r="K66" s="223" t="s">
        <v>217</v>
      </c>
      <c r="L66" s="223" t="s">
        <v>214</v>
      </c>
      <c r="M66" s="223" t="s">
        <v>370</v>
      </c>
      <c r="N66" s="223" t="s">
        <v>371</v>
      </c>
      <c r="O66" s="223" t="s">
        <v>214</v>
      </c>
      <c r="P66" s="223" t="s">
        <v>214</v>
      </c>
      <c r="Q66" s="223" t="s">
        <v>214</v>
      </c>
      <c r="R66" s="223" t="s">
        <v>214</v>
      </c>
      <c r="S66" s="223" t="s">
        <v>214</v>
      </c>
      <c r="T66" s="224">
        <v>13384</v>
      </c>
      <c r="U66" s="224">
        <v>13384</v>
      </c>
      <c r="V66" s="224">
        <v>13384</v>
      </c>
      <c r="W66" s="224">
        <v>0</v>
      </c>
      <c r="X66" s="224">
        <v>0</v>
      </c>
      <c r="Y66" s="224">
        <v>0</v>
      </c>
      <c r="Z66" s="224">
        <v>0</v>
      </c>
      <c r="AA66" s="224">
        <v>0</v>
      </c>
      <c r="AB66" s="224">
        <v>0</v>
      </c>
      <c r="AC66" s="224">
        <v>0</v>
      </c>
      <c r="AD66" s="224">
        <v>0</v>
      </c>
      <c r="AE66" s="224">
        <v>7173</v>
      </c>
      <c r="AF66" s="224">
        <v>7173</v>
      </c>
      <c r="AG66" s="224">
        <v>0</v>
      </c>
      <c r="AH66" s="224">
        <v>0</v>
      </c>
      <c r="AI66" s="224">
        <v>7173</v>
      </c>
      <c r="AJ66" s="224">
        <v>0</v>
      </c>
      <c r="AK66" s="224">
        <v>0</v>
      </c>
      <c r="AL66" s="224">
        <v>0</v>
      </c>
      <c r="AM66" s="224">
        <v>0</v>
      </c>
      <c r="AN66" s="224">
        <v>0</v>
      </c>
      <c r="AO66" s="224">
        <v>6211</v>
      </c>
      <c r="AP66" s="224">
        <v>0</v>
      </c>
      <c r="AQ66" s="224">
        <v>0</v>
      </c>
      <c r="AR66" s="224">
        <v>0</v>
      </c>
      <c r="AS66" s="224">
        <v>0</v>
      </c>
      <c r="AT66" s="224">
        <v>0</v>
      </c>
      <c r="AU66" s="224">
        <v>0</v>
      </c>
      <c r="AV66" s="224">
        <v>0</v>
      </c>
      <c r="AW66" s="224">
        <v>0</v>
      </c>
      <c r="AX66" s="224">
        <v>0</v>
      </c>
      <c r="AY66" s="224">
        <v>0</v>
      </c>
      <c r="AZ66" s="224">
        <v>6211</v>
      </c>
      <c r="BA66" s="224">
        <v>0</v>
      </c>
      <c r="BB66" s="224">
        <v>0</v>
      </c>
      <c r="BC66" s="224">
        <v>0</v>
      </c>
      <c r="BD66" s="224">
        <v>0</v>
      </c>
      <c r="BE66" s="224">
        <v>0</v>
      </c>
      <c r="BF66" s="224">
        <v>0</v>
      </c>
      <c r="BG66" s="224">
        <v>0</v>
      </c>
      <c r="BH66" s="224">
        <v>0</v>
      </c>
      <c r="BI66" s="224">
        <v>0</v>
      </c>
      <c r="BJ66" s="224">
        <v>0</v>
      </c>
      <c r="BK66" s="224">
        <v>0</v>
      </c>
      <c r="BL66" s="224">
        <v>0</v>
      </c>
      <c r="BM66" s="224">
        <v>0</v>
      </c>
      <c r="BN66" s="224">
        <v>0</v>
      </c>
      <c r="BO66" s="224">
        <v>0</v>
      </c>
      <c r="BP66" s="224">
        <v>0</v>
      </c>
      <c r="BQ66" s="224">
        <v>0</v>
      </c>
      <c r="BR66" s="224">
        <v>0</v>
      </c>
      <c r="BS66" s="224">
        <v>0</v>
      </c>
      <c r="BT66" s="224">
        <v>0</v>
      </c>
      <c r="BU66" s="224">
        <v>6211</v>
      </c>
      <c r="BV66" s="224">
        <v>0</v>
      </c>
      <c r="BW66" s="224">
        <v>-6211</v>
      </c>
      <c r="BX66" s="224">
        <v>0</v>
      </c>
      <c r="BY66" s="224">
        <v>0</v>
      </c>
      <c r="BZ66" s="224">
        <v>0</v>
      </c>
      <c r="CA66" s="224">
        <v>0</v>
      </c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  <c r="CM66" s="224"/>
      <c r="CN66" s="224"/>
      <c r="CO66" s="224"/>
      <c r="CP66" s="224"/>
      <c r="CQ66" s="224"/>
      <c r="CR66" s="224"/>
      <c r="CS66" s="224"/>
      <c r="CT66" s="224"/>
      <c r="CU66" s="224"/>
      <c r="CV66" s="224"/>
      <c r="CW66" s="224"/>
      <c r="CX66" s="224"/>
      <c r="CY66" s="224"/>
      <c r="CZ66" s="224"/>
      <c r="DA66" s="224"/>
      <c r="DB66" s="224"/>
      <c r="DC66" s="224"/>
      <c r="DD66" s="224"/>
      <c r="DE66" s="224"/>
      <c r="DF66" s="224"/>
      <c r="DG66" s="224"/>
      <c r="DH66" s="224"/>
      <c r="DI66" s="224"/>
      <c r="DJ66" s="224"/>
      <c r="DK66" s="224"/>
      <c r="DL66" s="224"/>
      <c r="DM66" s="224"/>
      <c r="DN66" s="224"/>
    </row>
    <row r="67" spans="1:118" x14ac:dyDescent="0.2">
      <c r="A67" s="222" t="str">
        <f t="shared" si="2"/>
        <v>1222602262056000</v>
      </c>
      <c r="B67" s="223" t="s">
        <v>947</v>
      </c>
      <c r="C67" s="223" t="s">
        <v>212</v>
      </c>
      <c r="D67" s="223" t="s">
        <v>216</v>
      </c>
      <c r="E67" s="223" t="s">
        <v>372</v>
      </c>
      <c r="F67" s="223" t="s">
        <v>234</v>
      </c>
      <c r="G67" s="223" t="s">
        <v>130</v>
      </c>
      <c r="H67" s="223" t="s">
        <v>215</v>
      </c>
      <c r="I67" s="224"/>
      <c r="J67" s="223" t="s">
        <v>223</v>
      </c>
      <c r="K67" s="223" t="s">
        <v>219</v>
      </c>
      <c r="L67" s="223" t="s">
        <v>214</v>
      </c>
      <c r="M67" s="223" t="s">
        <v>370</v>
      </c>
      <c r="N67" s="223" t="s">
        <v>371</v>
      </c>
      <c r="O67" s="223" t="s">
        <v>214</v>
      </c>
      <c r="P67" s="223" t="s">
        <v>214</v>
      </c>
      <c r="Q67" s="223" t="s">
        <v>214</v>
      </c>
      <c r="R67" s="223" t="s">
        <v>214</v>
      </c>
      <c r="S67" s="223" t="s">
        <v>214</v>
      </c>
      <c r="T67" s="224">
        <v>137977</v>
      </c>
      <c r="U67" s="224">
        <v>-134309</v>
      </c>
      <c r="V67" s="224">
        <v>0</v>
      </c>
      <c r="W67" s="224">
        <v>0</v>
      </c>
      <c r="X67" s="224">
        <v>0</v>
      </c>
      <c r="Y67" s="224">
        <v>0</v>
      </c>
      <c r="Z67" s="224">
        <v>0</v>
      </c>
      <c r="AA67" s="224">
        <v>0</v>
      </c>
      <c r="AB67" s="224">
        <v>134309</v>
      </c>
      <c r="AC67" s="224">
        <v>0</v>
      </c>
      <c r="AD67" s="224">
        <v>0</v>
      </c>
      <c r="AE67" s="224">
        <v>0</v>
      </c>
      <c r="AF67" s="224">
        <v>0</v>
      </c>
      <c r="AG67" s="224">
        <v>0</v>
      </c>
      <c r="AH67" s="224">
        <v>0</v>
      </c>
      <c r="AI67" s="224">
        <v>0</v>
      </c>
      <c r="AJ67" s="224">
        <v>0</v>
      </c>
      <c r="AK67" s="224">
        <v>0</v>
      </c>
      <c r="AL67" s="224">
        <v>0</v>
      </c>
      <c r="AM67" s="224">
        <v>0</v>
      </c>
      <c r="AN67" s="224">
        <v>0</v>
      </c>
      <c r="AO67" s="224">
        <v>0</v>
      </c>
      <c r="AP67" s="224"/>
      <c r="AQ67" s="224"/>
      <c r="AR67" s="224"/>
      <c r="AS67" s="224"/>
      <c r="AT67" s="224"/>
      <c r="AU67" s="224">
        <v>0</v>
      </c>
      <c r="AV67" s="224">
        <v>0</v>
      </c>
      <c r="AW67" s="224">
        <v>0</v>
      </c>
      <c r="AX67" s="224">
        <v>0</v>
      </c>
      <c r="AY67" s="224">
        <v>0</v>
      </c>
      <c r="AZ67" s="224">
        <v>0</v>
      </c>
      <c r="BA67" s="224">
        <v>0</v>
      </c>
      <c r="BB67" s="224">
        <v>0</v>
      </c>
      <c r="BC67" s="224">
        <v>0</v>
      </c>
      <c r="BD67" s="224">
        <v>0</v>
      </c>
      <c r="BE67" s="224">
        <v>0</v>
      </c>
      <c r="BF67" s="224">
        <v>0</v>
      </c>
      <c r="BG67" s="224">
        <v>0</v>
      </c>
      <c r="BH67" s="224">
        <v>0</v>
      </c>
      <c r="BI67" s="224">
        <v>0</v>
      </c>
      <c r="BJ67" s="224">
        <v>0</v>
      </c>
      <c r="BK67" s="224">
        <v>0</v>
      </c>
      <c r="BL67" s="224">
        <v>0</v>
      </c>
      <c r="BM67" s="224">
        <v>0</v>
      </c>
      <c r="BN67" s="224">
        <v>0</v>
      </c>
      <c r="BO67" s="224">
        <v>0</v>
      </c>
      <c r="BP67" s="224">
        <v>0</v>
      </c>
      <c r="BQ67" s="224">
        <v>0</v>
      </c>
      <c r="BR67" s="224">
        <v>0</v>
      </c>
      <c r="BS67" s="224">
        <v>0</v>
      </c>
      <c r="BT67" s="224">
        <v>0</v>
      </c>
      <c r="BU67" s="224">
        <v>0</v>
      </c>
      <c r="BV67" s="224">
        <v>0</v>
      </c>
      <c r="BW67" s="224">
        <v>0</v>
      </c>
      <c r="BX67" s="224">
        <v>0</v>
      </c>
      <c r="BY67" s="224">
        <v>0</v>
      </c>
      <c r="BZ67" s="224">
        <v>0</v>
      </c>
      <c r="CA67" s="224">
        <v>0</v>
      </c>
      <c r="CB67" s="224">
        <v>134309</v>
      </c>
      <c r="CC67" s="224">
        <v>0</v>
      </c>
      <c r="CD67" s="224">
        <v>0</v>
      </c>
      <c r="CE67" s="224">
        <v>0</v>
      </c>
      <c r="CF67" s="224">
        <v>0</v>
      </c>
      <c r="CG67" s="224">
        <v>0</v>
      </c>
      <c r="CH67" s="224">
        <v>0</v>
      </c>
      <c r="CI67" s="224">
        <v>0</v>
      </c>
      <c r="CJ67" s="224">
        <v>0</v>
      </c>
      <c r="CK67" s="224">
        <v>0</v>
      </c>
      <c r="CL67" s="224">
        <v>0</v>
      </c>
      <c r="CM67" s="224"/>
      <c r="CN67" s="224"/>
      <c r="CO67" s="224"/>
      <c r="CP67" s="224"/>
      <c r="CQ67" s="224"/>
      <c r="CR67" s="224"/>
      <c r="CS67" s="224"/>
      <c r="CT67" s="224"/>
      <c r="CU67" s="224"/>
      <c r="CV67" s="224"/>
      <c r="CW67" s="224"/>
      <c r="CX67" s="224"/>
      <c r="CY67" s="224"/>
      <c r="CZ67" s="224"/>
      <c r="DA67" s="224"/>
      <c r="DB67" s="224"/>
      <c r="DC67" s="224"/>
      <c r="DD67" s="224"/>
      <c r="DE67" s="224"/>
      <c r="DF67" s="224"/>
      <c r="DG67" s="224"/>
      <c r="DH67" s="224"/>
      <c r="DI67" s="224"/>
      <c r="DJ67" s="224"/>
      <c r="DK67" s="224"/>
      <c r="DL67" s="224"/>
      <c r="DM67" s="224"/>
      <c r="DN67" s="224"/>
    </row>
    <row r="68" spans="1:118" x14ac:dyDescent="0.2">
      <c r="A68" s="222" t="str">
        <f t="shared" si="2"/>
        <v>1402602262056000</v>
      </c>
      <c r="B68" s="223" t="s">
        <v>947</v>
      </c>
      <c r="C68" s="223" t="s">
        <v>212</v>
      </c>
      <c r="D68" s="223" t="s">
        <v>224</v>
      </c>
      <c r="E68" s="223" t="s">
        <v>214</v>
      </c>
      <c r="F68" s="223" t="s">
        <v>234</v>
      </c>
      <c r="G68" s="223" t="s">
        <v>130</v>
      </c>
      <c r="H68" s="223" t="s">
        <v>215</v>
      </c>
      <c r="I68" s="224"/>
      <c r="J68" s="223" t="s">
        <v>223</v>
      </c>
      <c r="K68" s="223" t="s">
        <v>219</v>
      </c>
      <c r="L68" s="223" t="s">
        <v>214</v>
      </c>
      <c r="M68" s="223" t="s">
        <v>370</v>
      </c>
      <c r="N68" s="223" t="s">
        <v>371</v>
      </c>
      <c r="O68" s="223" t="s">
        <v>214</v>
      </c>
      <c r="P68" s="223" t="s">
        <v>214</v>
      </c>
      <c r="Q68" s="223" t="s">
        <v>214</v>
      </c>
      <c r="R68" s="223" t="s">
        <v>214</v>
      </c>
      <c r="S68" s="223" t="s">
        <v>214</v>
      </c>
      <c r="T68" s="224">
        <v>0</v>
      </c>
      <c r="U68" s="224">
        <v>0</v>
      </c>
      <c r="V68" s="224">
        <v>0</v>
      </c>
      <c r="W68" s="224">
        <v>0</v>
      </c>
      <c r="X68" s="224">
        <v>0</v>
      </c>
      <c r="Y68" s="224">
        <v>0</v>
      </c>
      <c r="Z68" s="224">
        <v>0</v>
      </c>
      <c r="AA68" s="224">
        <v>0</v>
      </c>
      <c r="AB68" s="224">
        <v>0</v>
      </c>
      <c r="AC68" s="224">
        <v>0</v>
      </c>
      <c r="AD68" s="224">
        <v>0</v>
      </c>
      <c r="AE68" s="224">
        <v>0</v>
      </c>
      <c r="AF68" s="224">
        <v>0</v>
      </c>
      <c r="AG68" s="224">
        <v>0</v>
      </c>
      <c r="AH68" s="224">
        <v>0</v>
      </c>
      <c r="AI68" s="224">
        <v>0</v>
      </c>
      <c r="AJ68" s="224">
        <v>0</v>
      </c>
      <c r="AK68" s="224">
        <v>0</v>
      </c>
      <c r="AL68" s="224">
        <v>0</v>
      </c>
      <c r="AM68" s="224">
        <v>0</v>
      </c>
      <c r="AN68" s="224">
        <v>0</v>
      </c>
      <c r="AO68" s="224">
        <v>0</v>
      </c>
      <c r="AP68" s="224"/>
      <c r="AQ68" s="224"/>
      <c r="AR68" s="224"/>
      <c r="AS68" s="224"/>
      <c r="AT68" s="224"/>
      <c r="AU68" s="224">
        <v>0</v>
      </c>
      <c r="AV68" s="224">
        <v>0</v>
      </c>
      <c r="AW68" s="224">
        <v>0</v>
      </c>
      <c r="AX68" s="224">
        <v>0</v>
      </c>
      <c r="AY68" s="224">
        <v>0</v>
      </c>
      <c r="AZ68" s="224">
        <v>0</v>
      </c>
      <c r="BA68" s="224">
        <v>0</v>
      </c>
      <c r="BB68" s="224">
        <v>0</v>
      </c>
      <c r="BC68" s="224">
        <v>0</v>
      </c>
      <c r="BD68" s="224">
        <v>0</v>
      </c>
      <c r="BE68" s="224">
        <v>0</v>
      </c>
      <c r="BF68" s="224">
        <v>0</v>
      </c>
      <c r="BG68" s="224">
        <v>0</v>
      </c>
      <c r="BH68" s="224">
        <v>0</v>
      </c>
      <c r="BI68" s="224">
        <v>0</v>
      </c>
      <c r="BJ68" s="224">
        <v>0</v>
      </c>
      <c r="BK68" s="224">
        <v>0</v>
      </c>
      <c r="BL68" s="224">
        <v>0</v>
      </c>
      <c r="BM68" s="224">
        <v>0</v>
      </c>
      <c r="BN68" s="224">
        <v>0</v>
      </c>
      <c r="BO68" s="224">
        <v>0</v>
      </c>
      <c r="BP68" s="224">
        <v>0</v>
      </c>
      <c r="BQ68" s="224">
        <v>0</v>
      </c>
      <c r="BR68" s="224">
        <v>0</v>
      </c>
      <c r="BS68" s="224">
        <v>0</v>
      </c>
      <c r="BT68" s="224">
        <v>0</v>
      </c>
      <c r="BU68" s="224">
        <v>0</v>
      </c>
      <c r="BV68" s="224">
        <v>0</v>
      </c>
      <c r="BW68" s="224">
        <v>0</v>
      </c>
      <c r="BX68" s="224">
        <v>0</v>
      </c>
      <c r="BY68" s="224">
        <v>0</v>
      </c>
      <c r="BZ68" s="224">
        <v>0</v>
      </c>
      <c r="CA68" s="224">
        <v>0</v>
      </c>
      <c r="CB68" s="224">
        <v>0</v>
      </c>
      <c r="CC68" s="224">
        <v>0</v>
      </c>
      <c r="CD68" s="224">
        <v>0</v>
      </c>
      <c r="CE68" s="224">
        <v>0</v>
      </c>
      <c r="CF68" s="224">
        <v>0</v>
      </c>
      <c r="CG68" s="224">
        <v>0</v>
      </c>
      <c r="CH68" s="224">
        <v>0</v>
      </c>
      <c r="CI68" s="224">
        <v>0</v>
      </c>
      <c r="CJ68" s="224">
        <v>0</v>
      </c>
      <c r="CK68" s="224">
        <v>0</v>
      </c>
      <c r="CL68" s="224">
        <v>0</v>
      </c>
      <c r="CM68" s="224"/>
      <c r="CN68" s="224"/>
      <c r="CO68" s="224"/>
      <c r="CP68" s="224"/>
      <c r="CQ68" s="224"/>
      <c r="CR68" s="224"/>
      <c r="CS68" s="224"/>
      <c r="CT68" s="224"/>
      <c r="CU68" s="224"/>
      <c r="CV68" s="224"/>
      <c r="CW68" s="224"/>
      <c r="CX68" s="224"/>
      <c r="CY68" s="224"/>
      <c r="CZ68" s="224"/>
      <c r="DA68" s="224"/>
      <c r="DB68" s="224"/>
      <c r="DC68" s="224"/>
      <c r="DD68" s="224"/>
      <c r="DE68" s="224"/>
      <c r="DF68" s="224"/>
      <c r="DG68" s="224"/>
      <c r="DH68" s="224"/>
      <c r="DI68" s="224"/>
      <c r="DJ68" s="224"/>
      <c r="DK68" s="224"/>
      <c r="DL68" s="224"/>
      <c r="DM68" s="224"/>
      <c r="DN68" s="224"/>
    </row>
    <row r="69" spans="1:118" x14ac:dyDescent="0.2">
      <c r="A69" s="222" t="str">
        <f t="shared" si="2"/>
        <v>1222101262056000</v>
      </c>
      <c r="B69" s="223" t="s">
        <v>947</v>
      </c>
      <c r="C69" s="223" t="s">
        <v>212</v>
      </c>
      <c r="D69" s="223" t="s">
        <v>216</v>
      </c>
      <c r="E69" s="223" t="s">
        <v>372</v>
      </c>
      <c r="F69" s="223" t="s">
        <v>234</v>
      </c>
      <c r="G69" s="223" t="s">
        <v>130</v>
      </c>
      <c r="H69" s="223" t="s">
        <v>215</v>
      </c>
      <c r="I69" s="224"/>
      <c r="J69" s="223" t="s">
        <v>218</v>
      </c>
      <c r="K69" s="223" t="s">
        <v>217</v>
      </c>
      <c r="L69" s="223" t="s">
        <v>214</v>
      </c>
      <c r="M69" s="223" t="s">
        <v>370</v>
      </c>
      <c r="N69" s="223" t="s">
        <v>371</v>
      </c>
      <c r="O69" s="223" t="s">
        <v>214</v>
      </c>
      <c r="P69" s="223" t="s">
        <v>214</v>
      </c>
      <c r="Q69" s="223" t="s">
        <v>214</v>
      </c>
      <c r="R69" s="223" t="s">
        <v>214</v>
      </c>
      <c r="S69" s="223" t="s">
        <v>214</v>
      </c>
      <c r="T69" s="224">
        <v>0</v>
      </c>
      <c r="U69" s="224">
        <v>0</v>
      </c>
      <c r="V69" s="224">
        <v>0</v>
      </c>
      <c r="W69" s="224">
        <v>0</v>
      </c>
      <c r="X69" s="224">
        <v>0</v>
      </c>
      <c r="Y69" s="224">
        <v>0</v>
      </c>
      <c r="Z69" s="224">
        <v>0</v>
      </c>
      <c r="AA69" s="224">
        <v>0</v>
      </c>
      <c r="AB69" s="224">
        <v>0</v>
      </c>
      <c r="AC69" s="224">
        <v>0</v>
      </c>
      <c r="AD69" s="224">
        <v>0</v>
      </c>
      <c r="AE69" s="224">
        <v>0</v>
      </c>
      <c r="AF69" s="224">
        <v>0</v>
      </c>
      <c r="AG69" s="224">
        <v>0</v>
      </c>
      <c r="AH69" s="224">
        <v>107</v>
      </c>
      <c r="AI69" s="224">
        <v>107</v>
      </c>
      <c r="AJ69" s="224">
        <v>0</v>
      </c>
      <c r="AK69" s="224">
        <v>0</v>
      </c>
      <c r="AL69" s="224">
        <v>0</v>
      </c>
      <c r="AM69" s="224">
        <v>0</v>
      </c>
      <c r="AN69" s="224">
        <v>0</v>
      </c>
      <c r="AO69" s="224">
        <v>0</v>
      </c>
      <c r="AP69" s="224">
        <v>0</v>
      </c>
      <c r="AQ69" s="224">
        <v>0</v>
      </c>
      <c r="AR69" s="224">
        <v>0</v>
      </c>
      <c r="AS69" s="224">
        <v>0</v>
      </c>
      <c r="AT69" s="224">
        <v>0</v>
      </c>
      <c r="AU69" s="224">
        <v>0</v>
      </c>
      <c r="AV69" s="224">
        <v>0</v>
      </c>
      <c r="AW69" s="224">
        <v>0</v>
      </c>
      <c r="AX69" s="224">
        <v>0</v>
      </c>
      <c r="AY69" s="224">
        <v>107</v>
      </c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  <c r="CM69" s="224"/>
      <c r="CN69" s="224"/>
      <c r="CO69" s="224"/>
      <c r="CP69" s="224"/>
      <c r="CQ69" s="224"/>
      <c r="CR69" s="224"/>
      <c r="CS69" s="224"/>
      <c r="CT69" s="224"/>
      <c r="CU69" s="224"/>
      <c r="CV69" s="224"/>
      <c r="CW69" s="224"/>
      <c r="CX69" s="224"/>
      <c r="CY69" s="224"/>
      <c r="CZ69" s="224"/>
      <c r="DA69" s="224"/>
      <c r="DB69" s="224"/>
      <c r="DC69" s="224"/>
      <c r="DD69" s="224"/>
      <c r="DE69" s="224"/>
      <c r="DF69" s="224"/>
      <c r="DG69" s="224"/>
      <c r="DH69" s="224"/>
      <c r="DI69" s="224"/>
      <c r="DJ69" s="224"/>
      <c r="DK69" s="224"/>
      <c r="DL69" s="224"/>
      <c r="DM69" s="224"/>
      <c r="DN69" s="224"/>
    </row>
    <row r="70" spans="1:118" x14ac:dyDescent="0.2">
      <c r="A70" s="222" t="str">
        <f t="shared" ref="A70:A101" si="3">+D70&amp;E70&amp;J70&amp;K70&amp;F70&amp;H70</f>
        <v>1402101262056000</v>
      </c>
      <c r="B70" s="223" t="s">
        <v>947</v>
      </c>
      <c r="C70" s="223" t="s">
        <v>212</v>
      </c>
      <c r="D70" s="223" t="s">
        <v>224</v>
      </c>
      <c r="E70" s="223" t="s">
        <v>214</v>
      </c>
      <c r="F70" s="223" t="s">
        <v>234</v>
      </c>
      <c r="G70" s="223" t="s">
        <v>130</v>
      </c>
      <c r="H70" s="223" t="s">
        <v>215</v>
      </c>
      <c r="I70" s="224"/>
      <c r="J70" s="223" t="s">
        <v>218</v>
      </c>
      <c r="K70" s="223" t="s">
        <v>217</v>
      </c>
      <c r="L70" s="223" t="s">
        <v>214</v>
      </c>
      <c r="M70" s="223" t="s">
        <v>370</v>
      </c>
      <c r="N70" s="223" t="s">
        <v>371</v>
      </c>
      <c r="O70" s="223" t="s">
        <v>214</v>
      </c>
      <c r="P70" s="223" t="s">
        <v>214</v>
      </c>
      <c r="Q70" s="223" t="s">
        <v>214</v>
      </c>
      <c r="R70" s="223" t="s">
        <v>214</v>
      </c>
      <c r="S70" s="223" t="s">
        <v>214</v>
      </c>
      <c r="T70" s="224">
        <v>0</v>
      </c>
      <c r="U70" s="224">
        <v>0</v>
      </c>
      <c r="V70" s="224">
        <v>0</v>
      </c>
      <c r="W70" s="224">
        <v>0</v>
      </c>
      <c r="X70" s="224">
        <v>0</v>
      </c>
      <c r="Y70" s="224">
        <v>0</v>
      </c>
      <c r="Z70" s="224">
        <v>0</v>
      </c>
      <c r="AA70" s="224">
        <v>0</v>
      </c>
      <c r="AB70" s="224">
        <v>0</v>
      </c>
      <c r="AC70" s="224">
        <v>0</v>
      </c>
      <c r="AD70" s="224">
        <v>279</v>
      </c>
      <c r="AE70" s="224">
        <v>31</v>
      </c>
      <c r="AF70" s="224">
        <v>0</v>
      </c>
      <c r="AG70" s="224">
        <v>6850</v>
      </c>
      <c r="AH70" s="224">
        <v>13</v>
      </c>
      <c r="AI70" s="224">
        <v>7173</v>
      </c>
      <c r="AJ70" s="224">
        <v>0</v>
      </c>
      <c r="AK70" s="224">
        <v>0</v>
      </c>
      <c r="AL70" s="224">
        <v>0</v>
      </c>
      <c r="AM70" s="224">
        <v>0</v>
      </c>
      <c r="AN70" s="224">
        <v>0</v>
      </c>
      <c r="AO70" s="224">
        <v>0</v>
      </c>
      <c r="AP70" s="224">
        <v>0</v>
      </c>
      <c r="AQ70" s="224">
        <v>0</v>
      </c>
      <c r="AR70" s="224">
        <v>0</v>
      </c>
      <c r="AS70" s="224">
        <v>0</v>
      </c>
      <c r="AT70" s="224">
        <v>0</v>
      </c>
      <c r="AU70" s="224">
        <v>0</v>
      </c>
      <c r="AV70" s="224">
        <v>0</v>
      </c>
      <c r="AW70" s="224">
        <v>0</v>
      </c>
      <c r="AX70" s="224">
        <v>0</v>
      </c>
      <c r="AY70" s="224">
        <v>7173</v>
      </c>
      <c r="AZ70" s="224"/>
      <c r="BA70" s="224"/>
      <c r="BB70" s="224"/>
      <c r="BC70" s="224"/>
      <c r="BD70" s="224"/>
      <c r="BE70" s="224"/>
      <c r="BF70" s="224"/>
      <c r="BG70" s="224"/>
      <c r="BH70" s="224"/>
      <c r="BI70" s="224"/>
      <c r="BJ70" s="224"/>
      <c r="BK70" s="224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  <c r="CM70" s="224"/>
      <c r="CN70" s="224"/>
      <c r="CO70" s="224"/>
      <c r="CP70" s="224"/>
      <c r="CQ70" s="224"/>
      <c r="CR70" s="224"/>
      <c r="CS70" s="224"/>
      <c r="CT70" s="224"/>
      <c r="CU70" s="224"/>
      <c r="CV70" s="224"/>
      <c r="CW70" s="224"/>
      <c r="CX70" s="224"/>
      <c r="CY70" s="224"/>
      <c r="CZ70" s="224"/>
      <c r="DA70" s="224"/>
      <c r="DB70" s="224"/>
      <c r="DC70" s="224"/>
      <c r="DD70" s="224"/>
      <c r="DE70" s="224"/>
      <c r="DF70" s="224"/>
      <c r="DG70" s="224"/>
      <c r="DH70" s="224"/>
      <c r="DI70" s="224"/>
      <c r="DJ70" s="224"/>
      <c r="DK70" s="224"/>
      <c r="DL70" s="224"/>
      <c r="DM70" s="224"/>
      <c r="DN70" s="224"/>
    </row>
    <row r="71" spans="1:118" x14ac:dyDescent="0.2">
      <c r="A71" s="222" t="str">
        <f t="shared" si="3"/>
        <v>1222102262056000</v>
      </c>
      <c r="B71" s="223" t="s">
        <v>947</v>
      </c>
      <c r="C71" s="223" t="s">
        <v>212</v>
      </c>
      <c r="D71" s="223" t="s">
        <v>216</v>
      </c>
      <c r="E71" s="223" t="s">
        <v>372</v>
      </c>
      <c r="F71" s="223" t="s">
        <v>234</v>
      </c>
      <c r="G71" s="223" t="s">
        <v>130</v>
      </c>
      <c r="H71" s="223" t="s">
        <v>215</v>
      </c>
      <c r="I71" s="224"/>
      <c r="J71" s="223" t="s">
        <v>218</v>
      </c>
      <c r="K71" s="223" t="s">
        <v>219</v>
      </c>
      <c r="L71" s="223" t="s">
        <v>214</v>
      </c>
      <c r="M71" s="223" t="s">
        <v>370</v>
      </c>
      <c r="N71" s="223" t="s">
        <v>371</v>
      </c>
      <c r="O71" s="223" t="s">
        <v>214</v>
      </c>
      <c r="P71" s="223" t="s">
        <v>214</v>
      </c>
      <c r="Q71" s="223" t="s">
        <v>214</v>
      </c>
      <c r="R71" s="223" t="s">
        <v>214</v>
      </c>
      <c r="S71" s="223" t="s">
        <v>214</v>
      </c>
      <c r="T71" s="224">
        <v>0</v>
      </c>
      <c r="U71" s="224">
        <v>0</v>
      </c>
      <c r="V71" s="224">
        <v>0</v>
      </c>
      <c r="W71" s="224">
        <v>0</v>
      </c>
      <c r="X71" s="224">
        <v>0</v>
      </c>
      <c r="Y71" s="224">
        <v>0</v>
      </c>
      <c r="Z71" s="224">
        <v>0</v>
      </c>
      <c r="AA71" s="224">
        <v>0</v>
      </c>
      <c r="AB71" s="224">
        <v>0</v>
      </c>
      <c r="AC71" s="224">
        <v>0</v>
      </c>
      <c r="AD71" s="224">
        <v>0</v>
      </c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24"/>
      <c r="AS71" s="224"/>
      <c r="AT71" s="224"/>
      <c r="AU71" s="224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24"/>
      <c r="CP71" s="224"/>
      <c r="CQ71" s="224"/>
      <c r="CR71" s="224"/>
      <c r="CS71" s="224"/>
      <c r="CT71" s="224"/>
      <c r="CU71" s="224"/>
      <c r="CV71" s="224"/>
      <c r="CW71" s="224"/>
      <c r="CX71" s="224"/>
      <c r="CY71" s="224"/>
      <c r="CZ71" s="224"/>
      <c r="DA71" s="224"/>
      <c r="DB71" s="224"/>
      <c r="DC71" s="224"/>
      <c r="DD71" s="224"/>
      <c r="DE71" s="224"/>
      <c r="DF71" s="224"/>
      <c r="DG71" s="224"/>
      <c r="DH71" s="224"/>
      <c r="DI71" s="224"/>
      <c r="DJ71" s="224"/>
      <c r="DK71" s="224"/>
      <c r="DL71" s="224"/>
      <c r="DM71" s="224"/>
      <c r="DN71" s="224"/>
    </row>
    <row r="72" spans="1:118" x14ac:dyDescent="0.2">
      <c r="A72" s="222" t="str">
        <f t="shared" si="3"/>
        <v>1402102262056000</v>
      </c>
      <c r="B72" s="223" t="s">
        <v>947</v>
      </c>
      <c r="C72" s="223" t="s">
        <v>212</v>
      </c>
      <c r="D72" s="223" t="s">
        <v>224</v>
      </c>
      <c r="E72" s="223" t="s">
        <v>214</v>
      </c>
      <c r="F72" s="223" t="s">
        <v>234</v>
      </c>
      <c r="G72" s="223" t="s">
        <v>130</v>
      </c>
      <c r="H72" s="223" t="s">
        <v>215</v>
      </c>
      <c r="I72" s="224"/>
      <c r="J72" s="223" t="s">
        <v>218</v>
      </c>
      <c r="K72" s="223" t="s">
        <v>219</v>
      </c>
      <c r="L72" s="223" t="s">
        <v>214</v>
      </c>
      <c r="M72" s="223" t="s">
        <v>370</v>
      </c>
      <c r="N72" s="223" t="s">
        <v>371</v>
      </c>
      <c r="O72" s="223" t="s">
        <v>214</v>
      </c>
      <c r="P72" s="223" t="s">
        <v>214</v>
      </c>
      <c r="Q72" s="223" t="s">
        <v>214</v>
      </c>
      <c r="R72" s="223" t="s">
        <v>214</v>
      </c>
      <c r="S72" s="223" t="s">
        <v>214</v>
      </c>
      <c r="T72" s="224">
        <v>0</v>
      </c>
      <c r="U72" s="224">
        <v>0</v>
      </c>
      <c r="V72" s="224">
        <v>0</v>
      </c>
      <c r="W72" s="224">
        <v>0</v>
      </c>
      <c r="X72" s="224">
        <v>0</v>
      </c>
      <c r="Y72" s="224">
        <v>0</v>
      </c>
      <c r="Z72" s="224">
        <v>0</v>
      </c>
      <c r="AA72" s="224">
        <v>0</v>
      </c>
      <c r="AB72" s="224">
        <v>0</v>
      </c>
      <c r="AC72" s="224">
        <v>0</v>
      </c>
      <c r="AD72" s="224">
        <v>0</v>
      </c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24"/>
      <c r="BK72" s="224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24"/>
      <c r="CP72" s="224"/>
      <c r="CQ72" s="224"/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  <c r="DJ72" s="224"/>
      <c r="DK72" s="224"/>
      <c r="DL72" s="224"/>
      <c r="DM72" s="224"/>
      <c r="DN72" s="224"/>
    </row>
    <row r="73" spans="1:118" x14ac:dyDescent="0.2">
      <c r="A73" s="222" t="str">
        <f t="shared" si="3"/>
        <v>1221801262056000</v>
      </c>
      <c r="B73" s="223" t="s">
        <v>947</v>
      </c>
      <c r="C73" s="223" t="s">
        <v>212</v>
      </c>
      <c r="D73" s="223" t="s">
        <v>216</v>
      </c>
      <c r="E73" s="223" t="s">
        <v>372</v>
      </c>
      <c r="F73" s="223" t="s">
        <v>234</v>
      </c>
      <c r="G73" s="223" t="s">
        <v>130</v>
      </c>
      <c r="H73" s="223" t="s">
        <v>215</v>
      </c>
      <c r="I73" s="224"/>
      <c r="J73" s="223" t="s">
        <v>226</v>
      </c>
      <c r="K73" s="223" t="s">
        <v>217</v>
      </c>
      <c r="L73" s="223" t="s">
        <v>214</v>
      </c>
      <c r="M73" s="223" t="s">
        <v>370</v>
      </c>
      <c r="N73" s="223" t="s">
        <v>371</v>
      </c>
      <c r="O73" s="223" t="s">
        <v>214</v>
      </c>
      <c r="P73" s="223" t="s">
        <v>214</v>
      </c>
      <c r="Q73" s="223" t="s">
        <v>214</v>
      </c>
      <c r="R73" s="223" t="s">
        <v>214</v>
      </c>
      <c r="S73" s="223" t="s">
        <v>214</v>
      </c>
      <c r="T73" s="224">
        <v>0</v>
      </c>
      <c r="U73" s="224">
        <v>0</v>
      </c>
      <c r="V73" s="224">
        <v>0</v>
      </c>
      <c r="W73" s="224">
        <v>0</v>
      </c>
      <c r="X73" s="224">
        <v>0</v>
      </c>
      <c r="Y73" s="224">
        <v>0</v>
      </c>
      <c r="Z73" s="224">
        <v>0</v>
      </c>
      <c r="AA73" s="224">
        <v>0</v>
      </c>
      <c r="AB73" s="224">
        <v>0</v>
      </c>
      <c r="AC73" s="224">
        <v>0</v>
      </c>
      <c r="AD73" s="224">
        <v>0</v>
      </c>
      <c r="AE73" s="224">
        <v>0</v>
      </c>
      <c r="AF73" s="224">
        <v>0</v>
      </c>
      <c r="AG73" s="224">
        <v>0</v>
      </c>
      <c r="AH73" s="224">
        <v>0</v>
      </c>
      <c r="AI73" s="224">
        <v>0</v>
      </c>
      <c r="AJ73" s="224">
        <v>0</v>
      </c>
      <c r="AK73" s="224">
        <v>0</v>
      </c>
      <c r="AL73" s="224">
        <v>0</v>
      </c>
      <c r="AM73" s="224">
        <v>0</v>
      </c>
      <c r="AN73" s="224">
        <v>0</v>
      </c>
      <c r="AO73" s="224">
        <v>0</v>
      </c>
      <c r="AP73" s="224">
        <v>0</v>
      </c>
      <c r="AQ73" s="224">
        <v>0</v>
      </c>
      <c r="AR73" s="224">
        <v>0</v>
      </c>
      <c r="AS73" s="224">
        <v>0</v>
      </c>
      <c r="AT73" s="224">
        <v>3411201</v>
      </c>
      <c r="AU73" s="224">
        <v>0</v>
      </c>
      <c r="AV73" s="224">
        <v>0</v>
      </c>
      <c r="AW73" s="224">
        <v>0</v>
      </c>
      <c r="AX73" s="224">
        <v>0</v>
      </c>
      <c r="AY73" s="224">
        <v>740855</v>
      </c>
      <c r="AZ73" s="224">
        <v>15692</v>
      </c>
      <c r="BA73" s="224">
        <v>47212</v>
      </c>
      <c r="BB73" s="224">
        <v>15692</v>
      </c>
      <c r="BC73" s="224">
        <v>39112</v>
      </c>
      <c r="BD73" s="224">
        <v>0</v>
      </c>
      <c r="BE73" s="224">
        <v>740855</v>
      </c>
      <c r="BF73" s="224">
        <v>15692</v>
      </c>
      <c r="BG73" s="224">
        <v>0</v>
      </c>
      <c r="BH73" s="224">
        <v>0</v>
      </c>
      <c r="BI73" s="224">
        <v>0</v>
      </c>
      <c r="BJ73" s="224">
        <v>0</v>
      </c>
      <c r="BK73" s="224">
        <v>185</v>
      </c>
      <c r="BL73" s="224">
        <v>3770</v>
      </c>
      <c r="BM73" s="224">
        <v>20378</v>
      </c>
      <c r="BN73" s="224">
        <v>0</v>
      </c>
      <c r="BO73" s="224">
        <v>20</v>
      </c>
      <c r="BP73" s="224">
        <v>0</v>
      </c>
      <c r="BQ73" s="224">
        <v>9047</v>
      </c>
      <c r="BR73" s="224">
        <v>6645</v>
      </c>
      <c r="BS73" s="224">
        <v>0</v>
      </c>
      <c r="BT73" s="224">
        <v>0</v>
      </c>
      <c r="BU73" s="224">
        <v>0</v>
      </c>
      <c r="BV73" s="224">
        <v>0</v>
      </c>
      <c r="BW73" s="224">
        <v>0</v>
      </c>
      <c r="BX73" s="224">
        <v>0</v>
      </c>
      <c r="BY73" s="224">
        <v>0</v>
      </c>
      <c r="BZ73" s="224">
        <v>0</v>
      </c>
      <c r="CA73" s="224">
        <v>0</v>
      </c>
      <c r="CB73" s="224">
        <v>0</v>
      </c>
      <c r="CC73" s="224">
        <v>0</v>
      </c>
      <c r="CD73" s="224">
        <v>0</v>
      </c>
      <c r="CE73" s="224">
        <v>0</v>
      </c>
      <c r="CF73" s="224">
        <v>0</v>
      </c>
      <c r="CG73" s="224">
        <v>0</v>
      </c>
      <c r="CH73" s="224">
        <v>0</v>
      </c>
      <c r="CI73" s="224">
        <v>0</v>
      </c>
      <c r="CJ73" s="224"/>
      <c r="CK73" s="224"/>
      <c r="CL73" s="224"/>
      <c r="CM73" s="224"/>
      <c r="CN73" s="224"/>
      <c r="CO73" s="224"/>
      <c r="CP73" s="224"/>
      <c r="CQ73" s="224"/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4"/>
      <c r="DK73" s="224"/>
      <c r="DL73" s="224"/>
      <c r="DM73" s="224"/>
      <c r="DN73" s="224"/>
    </row>
    <row r="74" spans="1:118" x14ac:dyDescent="0.2">
      <c r="A74" s="222" t="str">
        <f t="shared" si="3"/>
        <v>1221802262056000</v>
      </c>
      <c r="B74" s="223" t="s">
        <v>947</v>
      </c>
      <c r="C74" s="223" t="s">
        <v>212</v>
      </c>
      <c r="D74" s="223" t="s">
        <v>216</v>
      </c>
      <c r="E74" s="223" t="s">
        <v>372</v>
      </c>
      <c r="F74" s="223" t="s">
        <v>234</v>
      </c>
      <c r="G74" s="223" t="s">
        <v>130</v>
      </c>
      <c r="H74" s="223" t="s">
        <v>215</v>
      </c>
      <c r="I74" s="224"/>
      <c r="J74" s="223" t="s">
        <v>226</v>
      </c>
      <c r="K74" s="223" t="s">
        <v>219</v>
      </c>
      <c r="L74" s="223" t="s">
        <v>214</v>
      </c>
      <c r="M74" s="223" t="s">
        <v>370</v>
      </c>
      <c r="N74" s="223" t="s">
        <v>371</v>
      </c>
      <c r="O74" s="223" t="s">
        <v>214</v>
      </c>
      <c r="P74" s="223" t="s">
        <v>214</v>
      </c>
      <c r="Q74" s="223" t="s">
        <v>214</v>
      </c>
      <c r="R74" s="223" t="s">
        <v>214</v>
      </c>
      <c r="S74" s="223" t="s">
        <v>214</v>
      </c>
      <c r="T74" s="224">
        <v>0</v>
      </c>
      <c r="U74" s="224">
        <v>0</v>
      </c>
      <c r="V74" s="224">
        <v>0</v>
      </c>
      <c r="W74" s="224">
        <v>0</v>
      </c>
      <c r="X74" s="224">
        <v>0</v>
      </c>
      <c r="Y74" s="224">
        <v>0</v>
      </c>
      <c r="Z74" s="224">
        <v>0</v>
      </c>
      <c r="AA74" s="224">
        <v>0</v>
      </c>
      <c r="AB74" s="224">
        <v>0</v>
      </c>
      <c r="AC74" s="224">
        <v>0</v>
      </c>
      <c r="AD74" s="224">
        <v>0</v>
      </c>
      <c r="AE74" s="224">
        <v>0</v>
      </c>
      <c r="AF74" s="224">
        <v>0</v>
      </c>
      <c r="AG74" s="224">
        <v>0</v>
      </c>
      <c r="AH74" s="224">
        <v>0</v>
      </c>
      <c r="AI74" s="224">
        <v>0</v>
      </c>
      <c r="AJ74" s="224">
        <v>0</v>
      </c>
      <c r="AK74" s="224">
        <v>0</v>
      </c>
      <c r="AL74" s="224">
        <v>0</v>
      </c>
      <c r="AM74" s="224">
        <v>0</v>
      </c>
      <c r="AN74" s="224">
        <v>0</v>
      </c>
      <c r="AO74" s="224">
        <v>0</v>
      </c>
      <c r="AP74" s="224">
        <v>0</v>
      </c>
      <c r="AQ74" s="224">
        <v>0</v>
      </c>
      <c r="AR74" s="224">
        <v>0</v>
      </c>
      <c r="AS74" s="224">
        <v>0</v>
      </c>
      <c r="AT74" s="224">
        <v>0</v>
      </c>
      <c r="AU74" s="224">
        <v>0</v>
      </c>
      <c r="AV74" s="224">
        <v>0</v>
      </c>
      <c r="AW74" s="224">
        <v>0</v>
      </c>
      <c r="AX74" s="224">
        <v>0</v>
      </c>
      <c r="AY74" s="224">
        <v>0</v>
      </c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  <c r="CY74" s="224"/>
      <c r="CZ74" s="224"/>
      <c r="DA74" s="224"/>
      <c r="DB74" s="224"/>
      <c r="DC74" s="224"/>
      <c r="DD74" s="224"/>
      <c r="DE74" s="224"/>
      <c r="DF74" s="224"/>
      <c r="DG74" s="224"/>
      <c r="DH74" s="224"/>
      <c r="DI74" s="224"/>
      <c r="DJ74" s="224"/>
      <c r="DK74" s="224"/>
      <c r="DL74" s="224"/>
      <c r="DM74" s="224"/>
      <c r="DN74" s="224"/>
    </row>
    <row r="75" spans="1:118" x14ac:dyDescent="0.2">
      <c r="A75" s="222" t="str">
        <f t="shared" si="3"/>
        <v>1223401262056008</v>
      </c>
      <c r="B75" s="223" t="s">
        <v>947</v>
      </c>
      <c r="C75" s="223" t="s">
        <v>212</v>
      </c>
      <c r="D75" s="223" t="s">
        <v>216</v>
      </c>
      <c r="E75" s="223" t="s">
        <v>372</v>
      </c>
      <c r="F75" s="223" t="s">
        <v>234</v>
      </c>
      <c r="G75" s="223" t="s">
        <v>130</v>
      </c>
      <c r="H75" s="223" t="s">
        <v>396</v>
      </c>
      <c r="I75" s="223" t="s">
        <v>395</v>
      </c>
      <c r="J75" s="223" t="s">
        <v>378</v>
      </c>
      <c r="K75" s="223" t="s">
        <v>217</v>
      </c>
      <c r="L75" s="223" t="s">
        <v>214</v>
      </c>
      <c r="M75" s="223" t="s">
        <v>370</v>
      </c>
      <c r="N75" s="223" t="s">
        <v>371</v>
      </c>
      <c r="O75" s="223" t="s">
        <v>214</v>
      </c>
      <c r="P75" s="223" t="s">
        <v>214</v>
      </c>
      <c r="Q75" s="223" t="s">
        <v>375</v>
      </c>
      <c r="R75" s="223" t="s">
        <v>214</v>
      </c>
      <c r="S75" s="223" t="s">
        <v>214</v>
      </c>
      <c r="T75" s="224">
        <v>0</v>
      </c>
      <c r="U75" s="224">
        <v>0</v>
      </c>
      <c r="V75" s="224">
        <v>0</v>
      </c>
      <c r="W75" s="224">
        <v>0</v>
      </c>
      <c r="X75" s="224">
        <v>0</v>
      </c>
      <c r="Y75" s="224">
        <v>0</v>
      </c>
      <c r="Z75" s="224">
        <v>0</v>
      </c>
      <c r="AA75" s="224">
        <v>0</v>
      </c>
      <c r="AB75" s="224">
        <v>0</v>
      </c>
      <c r="AC75" s="224">
        <v>0</v>
      </c>
      <c r="AD75" s="224">
        <v>0</v>
      </c>
      <c r="AE75" s="224">
        <v>0</v>
      </c>
      <c r="AF75" s="224">
        <v>0</v>
      </c>
      <c r="AG75" s="224">
        <v>0</v>
      </c>
      <c r="AH75" s="224">
        <v>0</v>
      </c>
      <c r="AI75" s="224">
        <v>0</v>
      </c>
      <c r="AJ75" s="224">
        <v>0</v>
      </c>
      <c r="AK75" s="224">
        <v>0</v>
      </c>
      <c r="AL75" s="224">
        <v>0</v>
      </c>
      <c r="AM75" s="224">
        <v>0</v>
      </c>
      <c r="AN75" s="224">
        <v>0</v>
      </c>
      <c r="AO75" s="224">
        <v>0</v>
      </c>
      <c r="AP75" s="224">
        <v>0</v>
      </c>
      <c r="AQ75" s="224">
        <v>0</v>
      </c>
      <c r="AR75" s="224">
        <v>0</v>
      </c>
      <c r="AS75" s="224">
        <v>0</v>
      </c>
      <c r="AT75" s="224">
        <v>0</v>
      </c>
      <c r="AU75" s="224">
        <v>4170317</v>
      </c>
      <c r="AV75" s="224">
        <v>740855</v>
      </c>
      <c r="AW75" s="224">
        <v>15692</v>
      </c>
      <c r="AX75" s="224">
        <v>47212</v>
      </c>
      <c r="AY75" s="224">
        <v>15692</v>
      </c>
      <c r="AZ75" s="224">
        <v>39112</v>
      </c>
      <c r="BA75" s="224">
        <v>0</v>
      </c>
      <c r="BB75" s="224">
        <v>740855</v>
      </c>
      <c r="BC75" s="224">
        <v>15692</v>
      </c>
      <c r="BD75" s="224">
        <v>0</v>
      </c>
      <c r="BE75" s="224">
        <v>0</v>
      </c>
      <c r="BF75" s="224">
        <v>740855</v>
      </c>
      <c r="BG75" s="224">
        <v>332713</v>
      </c>
      <c r="BH75" s="224">
        <v>332713</v>
      </c>
      <c r="BI75" s="224">
        <v>332713</v>
      </c>
      <c r="BJ75" s="224">
        <v>15692</v>
      </c>
      <c r="BK75" s="224">
        <v>0</v>
      </c>
      <c r="BL75" s="224">
        <v>185</v>
      </c>
      <c r="BM75" s="224">
        <v>3770</v>
      </c>
      <c r="BN75" s="224">
        <v>20378</v>
      </c>
      <c r="BO75" s="224">
        <v>0</v>
      </c>
      <c r="BP75" s="224">
        <v>20</v>
      </c>
      <c r="BQ75" s="224">
        <v>0</v>
      </c>
      <c r="BR75" s="224">
        <v>9047</v>
      </c>
      <c r="BS75" s="224">
        <v>6645</v>
      </c>
      <c r="BT75" s="224">
        <v>6645</v>
      </c>
      <c r="BU75" s="224">
        <v>6645</v>
      </c>
      <c r="BV75" s="224">
        <v>0</v>
      </c>
      <c r="BW75" s="224">
        <v>0</v>
      </c>
      <c r="BX75" s="224">
        <v>0</v>
      </c>
      <c r="BY75" s="224">
        <v>0</v>
      </c>
      <c r="BZ75" s="224">
        <v>0</v>
      </c>
      <c r="CA75" s="224">
        <v>0</v>
      </c>
      <c r="CB75" s="224">
        <v>0</v>
      </c>
      <c r="CC75" s="224">
        <v>0</v>
      </c>
      <c r="CD75" s="224">
        <v>0</v>
      </c>
      <c r="CE75" s="224">
        <v>0</v>
      </c>
      <c r="CF75" s="224">
        <v>0</v>
      </c>
      <c r="CG75" s="224">
        <v>0</v>
      </c>
      <c r="CH75" s="224">
        <v>0</v>
      </c>
      <c r="CI75" s="224">
        <v>0</v>
      </c>
      <c r="CJ75" s="224">
        <v>0</v>
      </c>
      <c r="CK75" s="224">
        <v>0</v>
      </c>
      <c r="CL75" s="224"/>
      <c r="CM75" s="224"/>
      <c r="CN75" s="224"/>
      <c r="CO75" s="224"/>
      <c r="CP75" s="224"/>
      <c r="CQ75" s="224"/>
      <c r="CR75" s="224"/>
      <c r="CS75" s="224"/>
      <c r="CT75" s="224"/>
      <c r="CU75" s="224"/>
      <c r="CV75" s="224"/>
      <c r="CW75" s="224"/>
      <c r="CX75" s="224"/>
      <c r="CY75" s="224"/>
      <c r="CZ75" s="224"/>
      <c r="DA75" s="224"/>
      <c r="DB75" s="224"/>
      <c r="DC75" s="224"/>
      <c r="DD75" s="224"/>
      <c r="DE75" s="224"/>
      <c r="DF75" s="224"/>
      <c r="DG75" s="224"/>
      <c r="DH75" s="224"/>
      <c r="DI75" s="224"/>
      <c r="DJ75" s="224"/>
      <c r="DK75" s="224"/>
      <c r="DL75" s="224"/>
      <c r="DM75" s="224"/>
      <c r="DN75" s="224"/>
    </row>
    <row r="76" spans="1:118" x14ac:dyDescent="0.2">
      <c r="A76" s="222" t="str">
        <f t="shared" si="3"/>
        <v>1223402262056008</v>
      </c>
      <c r="B76" s="223" t="s">
        <v>947</v>
      </c>
      <c r="C76" s="223" t="s">
        <v>212</v>
      </c>
      <c r="D76" s="223" t="s">
        <v>216</v>
      </c>
      <c r="E76" s="223" t="s">
        <v>372</v>
      </c>
      <c r="F76" s="223" t="s">
        <v>234</v>
      </c>
      <c r="G76" s="223" t="s">
        <v>130</v>
      </c>
      <c r="H76" s="223" t="s">
        <v>396</v>
      </c>
      <c r="I76" s="223" t="s">
        <v>395</v>
      </c>
      <c r="J76" s="223" t="s">
        <v>378</v>
      </c>
      <c r="K76" s="223" t="s">
        <v>219</v>
      </c>
      <c r="L76" s="223" t="s">
        <v>214</v>
      </c>
      <c r="M76" s="223" t="s">
        <v>370</v>
      </c>
      <c r="N76" s="223" t="s">
        <v>371</v>
      </c>
      <c r="O76" s="223" t="s">
        <v>214</v>
      </c>
      <c r="P76" s="223" t="s">
        <v>214</v>
      </c>
      <c r="Q76" s="223" t="s">
        <v>375</v>
      </c>
      <c r="R76" s="223" t="s">
        <v>214</v>
      </c>
      <c r="S76" s="223" t="s">
        <v>214</v>
      </c>
      <c r="T76" s="224">
        <v>0</v>
      </c>
      <c r="U76" s="224">
        <v>0</v>
      </c>
      <c r="V76" s="224">
        <v>0</v>
      </c>
      <c r="W76" s="224">
        <v>0</v>
      </c>
      <c r="X76" s="224">
        <v>0</v>
      </c>
      <c r="Y76" s="224">
        <v>0</v>
      </c>
      <c r="Z76" s="224">
        <v>0</v>
      </c>
      <c r="AA76" s="224">
        <v>0</v>
      </c>
      <c r="AB76" s="224">
        <v>0</v>
      </c>
      <c r="AC76" s="224">
        <v>0</v>
      </c>
      <c r="AD76" s="224">
        <v>0</v>
      </c>
      <c r="AE76" s="224">
        <v>0</v>
      </c>
      <c r="AF76" s="224">
        <v>0</v>
      </c>
      <c r="AG76" s="224">
        <v>0</v>
      </c>
      <c r="AH76" s="224">
        <v>0</v>
      </c>
      <c r="AI76" s="224">
        <v>0</v>
      </c>
      <c r="AJ76" s="224">
        <v>0</v>
      </c>
      <c r="AK76" s="224">
        <v>24400</v>
      </c>
      <c r="AL76" s="224">
        <v>5</v>
      </c>
      <c r="AM76" s="224" t="s">
        <v>949</v>
      </c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  <c r="CY76" s="224"/>
      <c r="CZ76" s="224"/>
      <c r="DA76" s="224"/>
      <c r="DB76" s="224"/>
      <c r="DC76" s="224"/>
      <c r="DD76" s="224"/>
      <c r="DE76" s="224"/>
      <c r="DF76" s="224"/>
      <c r="DG76" s="224"/>
      <c r="DH76" s="224"/>
      <c r="DI76" s="224"/>
      <c r="DJ76" s="224"/>
      <c r="DK76" s="224"/>
      <c r="DL76" s="224"/>
      <c r="DM76" s="224"/>
      <c r="DN76" s="224"/>
    </row>
    <row r="77" spans="1:118" x14ac:dyDescent="0.2">
      <c r="A77" s="222" t="str">
        <f t="shared" si="3"/>
        <v>1401901262056001</v>
      </c>
      <c r="B77" s="223" t="s">
        <v>947</v>
      </c>
      <c r="C77" s="223" t="s">
        <v>212</v>
      </c>
      <c r="D77" s="223" t="s">
        <v>224</v>
      </c>
      <c r="E77" s="223" t="s">
        <v>214</v>
      </c>
      <c r="F77" s="223" t="s">
        <v>234</v>
      </c>
      <c r="G77" s="223" t="s">
        <v>130</v>
      </c>
      <c r="H77" s="223" t="s">
        <v>381</v>
      </c>
      <c r="I77" s="223" t="s">
        <v>55</v>
      </c>
      <c r="J77" s="223" t="s">
        <v>227</v>
      </c>
      <c r="K77" s="223" t="s">
        <v>217</v>
      </c>
      <c r="L77" s="223" t="s">
        <v>214</v>
      </c>
      <c r="M77" s="223" t="s">
        <v>370</v>
      </c>
      <c r="N77" s="223" t="s">
        <v>371</v>
      </c>
      <c r="O77" s="223" t="s">
        <v>214</v>
      </c>
      <c r="P77" s="223" t="s">
        <v>214</v>
      </c>
      <c r="Q77" s="223" t="s">
        <v>214</v>
      </c>
      <c r="R77" s="223" t="s">
        <v>214</v>
      </c>
      <c r="S77" s="223" t="s">
        <v>214</v>
      </c>
      <c r="T77" s="224">
        <v>4120421</v>
      </c>
      <c r="U77" s="224">
        <v>0</v>
      </c>
      <c r="V77" s="224">
        <v>0</v>
      </c>
      <c r="W77" s="224">
        <v>0</v>
      </c>
      <c r="X77" s="224">
        <v>0</v>
      </c>
      <c r="Y77" s="224">
        <v>200007</v>
      </c>
      <c r="Z77" s="224">
        <v>0</v>
      </c>
      <c r="AA77" s="224">
        <v>0</v>
      </c>
      <c r="AB77" s="224">
        <v>8000</v>
      </c>
      <c r="AC77" s="224">
        <v>110986387</v>
      </c>
      <c r="AD77" s="224">
        <v>8000</v>
      </c>
      <c r="AE77" s="224">
        <v>285</v>
      </c>
      <c r="AF77" s="224">
        <v>900</v>
      </c>
      <c r="AG77" s="224">
        <v>1700</v>
      </c>
      <c r="AH77" s="224">
        <v>0</v>
      </c>
      <c r="AI77" s="224">
        <v>0</v>
      </c>
      <c r="AJ77" s="224">
        <v>0</v>
      </c>
      <c r="AK77" s="224">
        <v>0</v>
      </c>
      <c r="AL77" s="224">
        <v>0</v>
      </c>
      <c r="AM77" s="224">
        <v>0</v>
      </c>
      <c r="AN77" s="224">
        <v>0</v>
      </c>
      <c r="AO77" s="224">
        <v>0</v>
      </c>
      <c r="AP77" s="224">
        <v>0</v>
      </c>
      <c r="AQ77" s="224">
        <v>0</v>
      </c>
      <c r="AR77" s="224">
        <v>0</v>
      </c>
      <c r="AS77" s="224">
        <v>0</v>
      </c>
      <c r="AT77" s="224">
        <v>0</v>
      </c>
      <c r="AU77" s="224">
        <v>0</v>
      </c>
      <c r="AV77" s="224">
        <v>4120331</v>
      </c>
      <c r="AW77" s="224">
        <v>4120331</v>
      </c>
      <c r="AX77" s="224">
        <v>0</v>
      </c>
      <c r="AY77" s="224">
        <v>1500</v>
      </c>
      <c r="AZ77" s="224">
        <v>3212</v>
      </c>
      <c r="BA77" s="224">
        <v>693</v>
      </c>
      <c r="BB77" s="224">
        <v>5030401</v>
      </c>
      <c r="BC77" s="224">
        <v>24</v>
      </c>
      <c r="BD77" s="224">
        <v>2</v>
      </c>
      <c r="BE77" s="224">
        <v>0</v>
      </c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  <c r="CY77" s="224"/>
      <c r="CZ77" s="224"/>
      <c r="DA77" s="224"/>
      <c r="DB77" s="224"/>
      <c r="DC77" s="224"/>
      <c r="DD77" s="224"/>
      <c r="DE77" s="224"/>
      <c r="DF77" s="224"/>
      <c r="DG77" s="224"/>
      <c r="DH77" s="224"/>
      <c r="DI77" s="224"/>
      <c r="DJ77" s="224"/>
      <c r="DK77" s="224"/>
      <c r="DL77" s="224"/>
      <c r="DM77" s="224"/>
      <c r="DN77" s="224"/>
    </row>
    <row r="78" spans="1:118" x14ac:dyDescent="0.2">
      <c r="A78" s="222" t="str">
        <f t="shared" si="3"/>
        <v>1401901262056002</v>
      </c>
      <c r="B78" s="223" t="s">
        <v>947</v>
      </c>
      <c r="C78" s="223" t="s">
        <v>212</v>
      </c>
      <c r="D78" s="223" t="s">
        <v>224</v>
      </c>
      <c r="E78" s="223" t="s">
        <v>214</v>
      </c>
      <c r="F78" s="223" t="s">
        <v>234</v>
      </c>
      <c r="G78" s="223" t="s">
        <v>130</v>
      </c>
      <c r="H78" s="223" t="s">
        <v>380</v>
      </c>
      <c r="I78" s="223" t="s">
        <v>57</v>
      </c>
      <c r="J78" s="223" t="s">
        <v>227</v>
      </c>
      <c r="K78" s="223" t="s">
        <v>217</v>
      </c>
      <c r="L78" s="223" t="s">
        <v>214</v>
      </c>
      <c r="M78" s="223" t="s">
        <v>370</v>
      </c>
      <c r="N78" s="223" t="s">
        <v>371</v>
      </c>
      <c r="O78" s="223" t="s">
        <v>214</v>
      </c>
      <c r="P78" s="223" t="s">
        <v>214</v>
      </c>
      <c r="Q78" s="223" t="s">
        <v>214</v>
      </c>
      <c r="R78" s="223" t="s">
        <v>214</v>
      </c>
      <c r="S78" s="223" t="s">
        <v>214</v>
      </c>
      <c r="T78" s="224">
        <v>4140401</v>
      </c>
      <c r="U78" s="224">
        <v>0</v>
      </c>
      <c r="V78" s="224">
        <v>0</v>
      </c>
      <c r="W78" s="224">
        <v>0</v>
      </c>
      <c r="X78" s="224">
        <v>0</v>
      </c>
      <c r="Y78" s="224">
        <v>200007</v>
      </c>
      <c r="Z78" s="224">
        <v>0</v>
      </c>
      <c r="AA78" s="224">
        <v>0</v>
      </c>
      <c r="AB78" s="224">
        <v>1400</v>
      </c>
      <c r="AC78" s="224">
        <v>8512000</v>
      </c>
      <c r="AD78" s="224">
        <v>1400</v>
      </c>
      <c r="AE78" s="224">
        <v>41</v>
      </c>
      <c r="AF78" s="224">
        <v>0</v>
      </c>
      <c r="AG78" s="224">
        <v>2400</v>
      </c>
      <c r="AH78" s="224">
        <v>0</v>
      </c>
      <c r="AI78" s="224">
        <v>0</v>
      </c>
      <c r="AJ78" s="224">
        <v>0</v>
      </c>
      <c r="AK78" s="224">
        <v>0</v>
      </c>
      <c r="AL78" s="224">
        <v>0</v>
      </c>
      <c r="AM78" s="224">
        <v>0</v>
      </c>
      <c r="AN78" s="224">
        <v>0</v>
      </c>
      <c r="AO78" s="224">
        <v>0</v>
      </c>
      <c r="AP78" s="224">
        <v>0</v>
      </c>
      <c r="AQ78" s="224">
        <v>0</v>
      </c>
      <c r="AR78" s="224">
        <v>0</v>
      </c>
      <c r="AS78" s="224">
        <v>0</v>
      </c>
      <c r="AT78" s="224">
        <v>0</v>
      </c>
      <c r="AU78" s="224">
        <v>0</v>
      </c>
      <c r="AV78" s="224">
        <v>4140331</v>
      </c>
      <c r="AW78" s="224">
        <v>4140331</v>
      </c>
      <c r="AX78" s="224">
        <v>170</v>
      </c>
      <c r="AY78" s="224">
        <v>1000</v>
      </c>
      <c r="AZ78" s="224">
        <v>450</v>
      </c>
      <c r="BA78" s="224">
        <v>270</v>
      </c>
      <c r="BB78" s="224">
        <v>5030401</v>
      </c>
      <c r="BC78" s="224">
        <v>22</v>
      </c>
      <c r="BD78" s="224">
        <v>2</v>
      </c>
      <c r="BE78" s="224">
        <v>0</v>
      </c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  <c r="CY78" s="224"/>
      <c r="CZ78" s="224"/>
      <c r="DA78" s="224"/>
      <c r="DB78" s="224"/>
      <c r="DC78" s="224"/>
      <c r="DD78" s="224"/>
      <c r="DE78" s="224"/>
      <c r="DF78" s="224"/>
      <c r="DG78" s="224"/>
      <c r="DH78" s="224"/>
      <c r="DI78" s="224"/>
      <c r="DJ78" s="224"/>
      <c r="DK78" s="224"/>
      <c r="DL78" s="224"/>
      <c r="DM78" s="224"/>
      <c r="DN78" s="224"/>
    </row>
    <row r="79" spans="1:118" x14ac:dyDescent="0.2">
      <c r="A79" s="222" t="str">
        <f t="shared" si="3"/>
        <v>1401902262056001</v>
      </c>
      <c r="B79" s="223" t="s">
        <v>947</v>
      </c>
      <c r="C79" s="223" t="s">
        <v>212</v>
      </c>
      <c r="D79" s="223" t="s">
        <v>224</v>
      </c>
      <c r="E79" s="223" t="s">
        <v>214</v>
      </c>
      <c r="F79" s="223" t="s">
        <v>234</v>
      </c>
      <c r="G79" s="223" t="s">
        <v>130</v>
      </c>
      <c r="H79" s="223" t="s">
        <v>381</v>
      </c>
      <c r="I79" s="223" t="s">
        <v>55</v>
      </c>
      <c r="J79" s="223" t="s">
        <v>227</v>
      </c>
      <c r="K79" s="223" t="s">
        <v>219</v>
      </c>
      <c r="L79" s="223" t="s">
        <v>214</v>
      </c>
      <c r="M79" s="223" t="s">
        <v>370</v>
      </c>
      <c r="N79" s="223" t="s">
        <v>371</v>
      </c>
      <c r="O79" s="223" t="s">
        <v>214</v>
      </c>
      <c r="P79" s="223" t="s">
        <v>214</v>
      </c>
      <c r="Q79" s="223" t="s">
        <v>214</v>
      </c>
      <c r="R79" s="223" t="s">
        <v>214</v>
      </c>
      <c r="S79" s="223" t="s">
        <v>214</v>
      </c>
      <c r="T79" s="224">
        <v>0</v>
      </c>
      <c r="U79" s="224">
        <v>9380</v>
      </c>
      <c r="V79" s="224">
        <v>0</v>
      </c>
      <c r="W79" s="224">
        <v>9380</v>
      </c>
      <c r="X79" s="224">
        <v>0</v>
      </c>
      <c r="Y79" s="224">
        <v>0</v>
      </c>
      <c r="Z79" s="224">
        <v>194159</v>
      </c>
      <c r="AA79" s="224">
        <v>0</v>
      </c>
      <c r="AB79" s="224">
        <v>156677</v>
      </c>
      <c r="AC79" s="224">
        <v>0</v>
      </c>
      <c r="AD79" s="224">
        <v>37482</v>
      </c>
      <c r="AE79" s="224">
        <v>0</v>
      </c>
      <c r="AF79" s="224">
        <v>0</v>
      </c>
      <c r="AG79" s="224">
        <v>0</v>
      </c>
      <c r="AH79" s="224">
        <v>9380</v>
      </c>
      <c r="AI79" s="224">
        <v>0</v>
      </c>
      <c r="AJ79" s="224">
        <v>9380</v>
      </c>
      <c r="AK79" s="224">
        <v>0</v>
      </c>
      <c r="AL79" s="224">
        <v>0</v>
      </c>
      <c r="AM79" s="224">
        <v>187638</v>
      </c>
      <c r="AN79" s="224">
        <v>0</v>
      </c>
      <c r="AO79" s="224">
        <v>145724</v>
      </c>
      <c r="AP79" s="224">
        <v>0</v>
      </c>
      <c r="AQ79" s="224">
        <v>41914</v>
      </c>
      <c r="AR79" s="224">
        <v>37</v>
      </c>
      <c r="AS79" s="224">
        <v>342</v>
      </c>
      <c r="AT79" s="224">
        <v>0</v>
      </c>
      <c r="AU79" s="224">
        <v>5060401</v>
      </c>
      <c r="AV79" s="224">
        <v>4</v>
      </c>
      <c r="AW79" s="224">
        <v>4140</v>
      </c>
      <c r="AX79" s="224">
        <v>0</v>
      </c>
      <c r="AY79" s="224">
        <v>0</v>
      </c>
      <c r="AZ79" s="224">
        <v>0</v>
      </c>
      <c r="BA79" s="224">
        <v>0</v>
      </c>
      <c r="BB79" s="224">
        <v>0</v>
      </c>
      <c r="BC79" s="224">
        <v>0</v>
      </c>
      <c r="BD79" s="224">
        <v>2</v>
      </c>
      <c r="BE79" s="224">
        <v>0</v>
      </c>
      <c r="BF79" s="224">
        <v>0</v>
      </c>
      <c r="BG79" s="224">
        <v>0</v>
      </c>
      <c r="BH79" s="224">
        <v>0</v>
      </c>
      <c r="BI79" s="224">
        <v>0</v>
      </c>
      <c r="BJ79" s="224">
        <v>0</v>
      </c>
      <c r="BK79" s="224">
        <v>3</v>
      </c>
      <c r="BL79" s="224">
        <v>0</v>
      </c>
      <c r="BM79" s="224">
        <v>0</v>
      </c>
      <c r="BN79" s="224">
        <v>0</v>
      </c>
      <c r="BO79" s="224">
        <v>0</v>
      </c>
      <c r="BP79" s="224">
        <v>0</v>
      </c>
      <c r="BQ79" s="224">
        <v>0</v>
      </c>
      <c r="BR79" s="224">
        <v>1955</v>
      </c>
      <c r="BS79" s="224">
        <v>0</v>
      </c>
      <c r="BT79" s="224">
        <v>489</v>
      </c>
      <c r="BU79" s="224">
        <v>4583</v>
      </c>
      <c r="BV79" s="224">
        <v>0</v>
      </c>
      <c r="BW79" s="224">
        <v>0</v>
      </c>
      <c r="BX79" s="224">
        <v>1</v>
      </c>
      <c r="BY79" s="224">
        <v>2</v>
      </c>
      <c r="BZ79" s="224">
        <v>2</v>
      </c>
      <c r="CA79" s="224">
        <v>0</v>
      </c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  <c r="CY79" s="224"/>
      <c r="CZ79" s="224"/>
      <c r="DA79" s="224"/>
      <c r="DB79" s="224"/>
      <c r="DC79" s="224"/>
      <c r="DD79" s="224"/>
      <c r="DE79" s="224"/>
      <c r="DF79" s="224"/>
      <c r="DG79" s="224"/>
      <c r="DH79" s="224"/>
      <c r="DI79" s="224"/>
      <c r="DJ79" s="224"/>
      <c r="DK79" s="224"/>
      <c r="DL79" s="224"/>
      <c r="DM79" s="224"/>
      <c r="DN79" s="224"/>
    </row>
    <row r="80" spans="1:118" x14ac:dyDescent="0.2">
      <c r="A80" s="222" t="str">
        <f t="shared" si="3"/>
        <v>1401902262056002</v>
      </c>
      <c r="B80" s="223" t="s">
        <v>947</v>
      </c>
      <c r="C80" s="223" t="s">
        <v>212</v>
      </c>
      <c r="D80" s="223" t="s">
        <v>224</v>
      </c>
      <c r="E80" s="223" t="s">
        <v>214</v>
      </c>
      <c r="F80" s="223" t="s">
        <v>234</v>
      </c>
      <c r="G80" s="223" t="s">
        <v>130</v>
      </c>
      <c r="H80" s="223" t="s">
        <v>380</v>
      </c>
      <c r="I80" s="223" t="s">
        <v>57</v>
      </c>
      <c r="J80" s="223" t="s">
        <v>227</v>
      </c>
      <c r="K80" s="223" t="s">
        <v>219</v>
      </c>
      <c r="L80" s="223" t="s">
        <v>214</v>
      </c>
      <c r="M80" s="223" t="s">
        <v>370</v>
      </c>
      <c r="N80" s="223" t="s">
        <v>371</v>
      </c>
      <c r="O80" s="223" t="s">
        <v>214</v>
      </c>
      <c r="P80" s="223" t="s">
        <v>214</v>
      </c>
      <c r="Q80" s="223" t="s">
        <v>214</v>
      </c>
      <c r="R80" s="223" t="s">
        <v>214</v>
      </c>
      <c r="S80" s="223" t="s">
        <v>214</v>
      </c>
      <c r="T80" s="224">
        <v>0</v>
      </c>
      <c r="U80" s="224">
        <v>4004</v>
      </c>
      <c r="V80" s="224">
        <v>0</v>
      </c>
      <c r="W80" s="224">
        <v>4004</v>
      </c>
      <c r="X80" s="224">
        <v>0</v>
      </c>
      <c r="Y80" s="224">
        <v>0</v>
      </c>
      <c r="Z80" s="224">
        <v>118156</v>
      </c>
      <c r="AA80" s="224">
        <v>0</v>
      </c>
      <c r="AB80" s="224">
        <v>86839</v>
      </c>
      <c r="AC80" s="224">
        <v>0</v>
      </c>
      <c r="AD80" s="224">
        <v>31317</v>
      </c>
      <c r="AE80" s="224">
        <v>0</v>
      </c>
      <c r="AF80" s="224">
        <v>0</v>
      </c>
      <c r="AG80" s="224">
        <v>0</v>
      </c>
      <c r="AH80" s="224">
        <v>4004</v>
      </c>
      <c r="AI80" s="224">
        <v>0</v>
      </c>
      <c r="AJ80" s="224">
        <v>4004</v>
      </c>
      <c r="AK80" s="224">
        <v>0</v>
      </c>
      <c r="AL80" s="224">
        <v>0</v>
      </c>
      <c r="AM80" s="224">
        <v>86867</v>
      </c>
      <c r="AN80" s="224">
        <v>0</v>
      </c>
      <c r="AO80" s="224">
        <v>82742</v>
      </c>
      <c r="AP80" s="224">
        <v>0</v>
      </c>
      <c r="AQ80" s="224">
        <v>4125</v>
      </c>
      <c r="AR80" s="224">
        <v>40</v>
      </c>
      <c r="AS80" s="224">
        <v>355</v>
      </c>
      <c r="AT80" s="224">
        <v>0</v>
      </c>
      <c r="AU80" s="224">
        <v>5060401</v>
      </c>
      <c r="AV80" s="224">
        <v>4</v>
      </c>
      <c r="AW80" s="224">
        <v>2207</v>
      </c>
      <c r="AX80" s="224">
        <v>0</v>
      </c>
      <c r="AY80" s="224">
        <v>0</v>
      </c>
      <c r="AZ80" s="224">
        <v>0</v>
      </c>
      <c r="BA80" s="224">
        <v>0</v>
      </c>
      <c r="BB80" s="224">
        <v>0</v>
      </c>
      <c r="BC80" s="224">
        <v>0</v>
      </c>
      <c r="BD80" s="224">
        <v>2</v>
      </c>
      <c r="BE80" s="224">
        <v>0</v>
      </c>
      <c r="BF80" s="224">
        <v>0</v>
      </c>
      <c r="BG80" s="224">
        <v>0</v>
      </c>
      <c r="BH80" s="224">
        <v>0</v>
      </c>
      <c r="BI80" s="224">
        <v>0</v>
      </c>
      <c r="BJ80" s="224">
        <v>0</v>
      </c>
      <c r="BK80" s="224">
        <v>3</v>
      </c>
      <c r="BL80" s="224">
        <v>0</v>
      </c>
      <c r="BM80" s="224">
        <v>0</v>
      </c>
      <c r="BN80" s="224">
        <v>0</v>
      </c>
      <c r="BO80" s="224">
        <v>0</v>
      </c>
      <c r="BP80" s="224">
        <v>0</v>
      </c>
      <c r="BQ80" s="224">
        <v>0</v>
      </c>
      <c r="BR80" s="224">
        <v>1685</v>
      </c>
      <c r="BS80" s="224">
        <v>0</v>
      </c>
      <c r="BT80" s="224">
        <v>407</v>
      </c>
      <c r="BU80" s="224">
        <v>1628</v>
      </c>
      <c r="BV80" s="224">
        <v>0</v>
      </c>
      <c r="BW80" s="224">
        <v>0</v>
      </c>
      <c r="BX80" s="224">
        <v>2</v>
      </c>
      <c r="BY80" s="224">
        <v>2</v>
      </c>
      <c r="BZ80" s="224">
        <v>2</v>
      </c>
      <c r="CA80" s="224">
        <v>0</v>
      </c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  <c r="CY80" s="224"/>
      <c r="CZ80" s="224"/>
      <c r="DA80" s="224"/>
      <c r="DB80" s="224"/>
      <c r="DC80" s="224"/>
      <c r="DD80" s="224"/>
      <c r="DE80" s="224"/>
      <c r="DF80" s="224"/>
      <c r="DG80" s="224"/>
      <c r="DH80" s="224"/>
      <c r="DI80" s="224"/>
      <c r="DJ80" s="224"/>
      <c r="DK80" s="224"/>
      <c r="DL80" s="224"/>
      <c r="DM80" s="224"/>
      <c r="DN80" s="224"/>
    </row>
    <row r="81" spans="1:118" x14ac:dyDescent="0.2">
      <c r="A81" s="222" t="str">
        <f t="shared" si="3"/>
        <v>1402601262099000</v>
      </c>
      <c r="B81" s="223" t="s">
        <v>947</v>
      </c>
      <c r="C81" s="223" t="s">
        <v>212</v>
      </c>
      <c r="D81" s="223" t="s">
        <v>224</v>
      </c>
      <c r="E81" s="223" t="s">
        <v>214</v>
      </c>
      <c r="F81" s="223" t="s">
        <v>393</v>
      </c>
      <c r="G81" s="223" t="s">
        <v>392</v>
      </c>
      <c r="H81" s="223" t="s">
        <v>215</v>
      </c>
      <c r="I81" s="224"/>
      <c r="J81" s="223" t="s">
        <v>223</v>
      </c>
      <c r="K81" s="223" t="s">
        <v>217</v>
      </c>
      <c r="L81" s="223" t="s">
        <v>214</v>
      </c>
      <c r="M81" s="223" t="s">
        <v>370</v>
      </c>
      <c r="N81" s="223" t="s">
        <v>371</v>
      </c>
      <c r="O81" s="223" t="s">
        <v>214</v>
      </c>
      <c r="P81" s="223" t="s">
        <v>214</v>
      </c>
      <c r="Q81" s="223" t="s">
        <v>214</v>
      </c>
      <c r="R81" s="223" t="s">
        <v>214</v>
      </c>
      <c r="S81" s="223" t="s">
        <v>214</v>
      </c>
      <c r="T81" s="224">
        <v>59711</v>
      </c>
      <c r="U81" s="224">
        <v>59246</v>
      </c>
      <c r="V81" s="224">
        <v>0</v>
      </c>
      <c r="W81" s="224">
        <v>0</v>
      </c>
      <c r="X81" s="224">
        <v>0</v>
      </c>
      <c r="Y81" s="224">
        <v>59246</v>
      </c>
      <c r="Z81" s="224">
        <v>465</v>
      </c>
      <c r="AA81" s="224">
        <v>0</v>
      </c>
      <c r="AB81" s="224">
        <v>0</v>
      </c>
      <c r="AC81" s="224">
        <v>286</v>
      </c>
      <c r="AD81" s="224">
        <v>179</v>
      </c>
      <c r="AE81" s="224">
        <v>18846</v>
      </c>
      <c r="AF81" s="224">
        <v>13074</v>
      </c>
      <c r="AG81" s="224">
        <v>0</v>
      </c>
      <c r="AH81" s="224">
        <v>0</v>
      </c>
      <c r="AI81" s="224">
        <v>13074</v>
      </c>
      <c r="AJ81" s="224">
        <v>5772</v>
      </c>
      <c r="AK81" s="224">
        <v>357</v>
      </c>
      <c r="AL81" s="224">
        <v>357</v>
      </c>
      <c r="AM81" s="224">
        <v>0</v>
      </c>
      <c r="AN81" s="224">
        <v>5415</v>
      </c>
      <c r="AO81" s="224">
        <v>40865</v>
      </c>
      <c r="AP81" s="224">
        <v>4180</v>
      </c>
      <c r="AQ81" s="224">
        <v>0</v>
      </c>
      <c r="AR81" s="224">
        <v>0</v>
      </c>
      <c r="AS81" s="224">
        <v>0</v>
      </c>
      <c r="AT81" s="224">
        <v>0</v>
      </c>
      <c r="AU81" s="224">
        <v>0</v>
      </c>
      <c r="AV81" s="224">
        <v>0</v>
      </c>
      <c r="AW81" s="224">
        <v>0</v>
      </c>
      <c r="AX81" s="224">
        <v>0</v>
      </c>
      <c r="AY81" s="224">
        <v>4180</v>
      </c>
      <c r="AZ81" s="224">
        <v>35830</v>
      </c>
      <c r="BA81" s="224">
        <v>4180</v>
      </c>
      <c r="BB81" s="224">
        <v>0</v>
      </c>
      <c r="BC81" s="224">
        <v>0</v>
      </c>
      <c r="BD81" s="224">
        <v>0</v>
      </c>
      <c r="BE81" s="224">
        <v>0</v>
      </c>
      <c r="BF81" s="224">
        <v>4180</v>
      </c>
      <c r="BG81" s="224">
        <v>0</v>
      </c>
      <c r="BH81" s="224">
        <v>0</v>
      </c>
      <c r="BI81" s="224">
        <v>0</v>
      </c>
      <c r="BJ81" s="224">
        <v>0</v>
      </c>
      <c r="BK81" s="224">
        <v>0</v>
      </c>
      <c r="BL81" s="224">
        <v>0</v>
      </c>
      <c r="BM81" s="224">
        <v>0</v>
      </c>
      <c r="BN81" s="224">
        <v>0</v>
      </c>
      <c r="BO81" s="224">
        <v>4180</v>
      </c>
      <c r="BP81" s="224">
        <v>31650</v>
      </c>
      <c r="BQ81" s="224">
        <v>0</v>
      </c>
      <c r="BR81" s="224">
        <v>0</v>
      </c>
      <c r="BS81" s="224">
        <v>0</v>
      </c>
      <c r="BT81" s="224">
        <v>0</v>
      </c>
      <c r="BU81" s="224">
        <v>0</v>
      </c>
      <c r="BV81" s="224">
        <v>0</v>
      </c>
      <c r="BW81" s="224">
        <v>-31650</v>
      </c>
      <c r="BX81" s="224">
        <v>9215</v>
      </c>
      <c r="BY81" s="224">
        <v>9774</v>
      </c>
      <c r="BZ81" s="224">
        <v>9594</v>
      </c>
      <c r="CA81" s="224">
        <v>0</v>
      </c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  <c r="CY81" s="224"/>
      <c r="CZ81" s="224"/>
      <c r="DA81" s="224"/>
      <c r="DB81" s="224"/>
      <c r="DC81" s="224"/>
      <c r="DD81" s="224"/>
      <c r="DE81" s="224"/>
      <c r="DF81" s="224"/>
      <c r="DG81" s="224"/>
      <c r="DH81" s="224"/>
      <c r="DI81" s="224"/>
      <c r="DJ81" s="224"/>
      <c r="DK81" s="224"/>
      <c r="DL81" s="224"/>
      <c r="DM81" s="224"/>
      <c r="DN81" s="224"/>
    </row>
    <row r="82" spans="1:118" x14ac:dyDescent="0.2">
      <c r="A82" s="222" t="str">
        <f t="shared" si="3"/>
        <v>1402602262099000</v>
      </c>
      <c r="B82" s="223" t="s">
        <v>947</v>
      </c>
      <c r="C82" s="223" t="s">
        <v>212</v>
      </c>
      <c r="D82" s="223" t="s">
        <v>224</v>
      </c>
      <c r="E82" s="223" t="s">
        <v>214</v>
      </c>
      <c r="F82" s="223" t="s">
        <v>393</v>
      </c>
      <c r="G82" s="223" t="s">
        <v>392</v>
      </c>
      <c r="H82" s="223" t="s">
        <v>215</v>
      </c>
      <c r="I82" s="224"/>
      <c r="J82" s="223" t="s">
        <v>223</v>
      </c>
      <c r="K82" s="223" t="s">
        <v>219</v>
      </c>
      <c r="L82" s="223" t="s">
        <v>214</v>
      </c>
      <c r="M82" s="223" t="s">
        <v>370</v>
      </c>
      <c r="N82" s="223" t="s">
        <v>371</v>
      </c>
      <c r="O82" s="223" t="s">
        <v>214</v>
      </c>
      <c r="P82" s="223" t="s">
        <v>214</v>
      </c>
      <c r="Q82" s="223" t="s">
        <v>214</v>
      </c>
      <c r="R82" s="223" t="s">
        <v>214</v>
      </c>
      <c r="S82" s="223" t="s">
        <v>214</v>
      </c>
      <c r="T82" s="224">
        <v>0</v>
      </c>
      <c r="U82" s="224">
        <v>9035</v>
      </c>
      <c r="V82" s="224">
        <v>0</v>
      </c>
      <c r="W82" s="224">
        <v>0</v>
      </c>
      <c r="X82" s="224">
        <v>0</v>
      </c>
      <c r="Y82" s="224">
        <v>0</v>
      </c>
      <c r="Z82" s="224">
        <v>0</v>
      </c>
      <c r="AA82" s="224">
        <v>9035</v>
      </c>
      <c r="AB82" s="224">
        <v>0</v>
      </c>
      <c r="AC82" s="224">
        <v>4180</v>
      </c>
      <c r="AD82" s="224">
        <v>0</v>
      </c>
      <c r="AE82" s="224">
        <v>0</v>
      </c>
      <c r="AF82" s="224">
        <v>4180</v>
      </c>
      <c r="AG82" s="224">
        <v>0</v>
      </c>
      <c r="AH82" s="224">
        <v>0</v>
      </c>
      <c r="AI82" s="224">
        <v>0</v>
      </c>
      <c r="AJ82" s="224">
        <v>0</v>
      </c>
      <c r="AK82" s="224">
        <v>0</v>
      </c>
      <c r="AL82" s="224">
        <v>0</v>
      </c>
      <c r="AM82" s="224">
        <v>0</v>
      </c>
      <c r="AN82" s="224">
        <v>0</v>
      </c>
      <c r="AO82" s="224">
        <v>0</v>
      </c>
      <c r="AP82" s="224"/>
      <c r="AQ82" s="224"/>
      <c r="AR82" s="224"/>
      <c r="AS82" s="224"/>
      <c r="AT82" s="224"/>
      <c r="AU82" s="224">
        <v>0</v>
      </c>
      <c r="AV82" s="224">
        <v>0</v>
      </c>
      <c r="AW82" s="224">
        <v>0</v>
      </c>
      <c r="AX82" s="224">
        <v>0</v>
      </c>
      <c r="AY82" s="224">
        <v>0</v>
      </c>
      <c r="AZ82" s="224">
        <v>0</v>
      </c>
      <c r="BA82" s="224">
        <v>0</v>
      </c>
      <c r="BB82" s="224">
        <v>0</v>
      </c>
      <c r="BC82" s="224">
        <v>0</v>
      </c>
      <c r="BD82" s="224">
        <v>0</v>
      </c>
      <c r="BE82" s="224">
        <v>0</v>
      </c>
      <c r="BF82" s="224">
        <v>0</v>
      </c>
      <c r="BG82" s="224">
        <v>0</v>
      </c>
      <c r="BH82" s="224">
        <v>0</v>
      </c>
      <c r="BI82" s="224">
        <v>0</v>
      </c>
      <c r="BJ82" s="224">
        <v>0</v>
      </c>
      <c r="BK82" s="224">
        <v>0</v>
      </c>
      <c r="BL82" s="224">
        <v>0</v>
      </c>
      <c r="BM82" s="224">
        <v>0</v>
      </c>
      <c r="BN82" s="224">
        <v>0</v>
      </c>
      <c r="BO82" s="224">
        <v>0</v>
      </c>
      <c r="BP82" s="224">
        <v>0</v>
      </c>
      <c r="BQ82" s="224">
        <v>4180</v>
      </c>
      <c r="BR82" s="224">
        <v>286</v>
      </c>
      <c r="BS82" s="224">
        <v>0</v>
      </c>
      <c r="BT82" s="224">
        <v>0</v>
      </c>
      <c r="BU82" s="224">
        <v>0</v>
      </c>
      <c r="BV82" s="224">
        <v>0</v>
      </c>
      <c r="BW82" s="224">
        <v>0</v>
      </c>
      <c r="BX82" s="224">
        <v>286</v>
      </c>
      <c r="BY82" s="224">
        <v>286</v>
      </c>
      <c r="BZ82" s="224">
        <v>286</v>
      </c>
      <c r="CA82" s="224">
        <v>286</v>
      </c>
      <c r="CB82" s="224">
        <v>0</v>
      </c>
      <c r="CC82" s="224">
        <v>0</v>
      </c>
      <c r="CD82" s="224">
        <v>0</v>
      </c>
      <c r="CE82" s="224">
        <v>0</v>
      </c>
      <c r="CF82" s="224">
        <v>0</v>
      </c>
      <c r="CG82" s="224">
        <v>0</v>
      </c>
      <c r="CH82" s="224">
        <v>0</v>
      </c>
      <c r="CI82" s="224">
        <v>0</v>
      </c>
      <c r="CJ82" s="224">
        <v>0</v>
      </c>
      <c r="CK82" s="224">
        <v>0</v>
      </c>
      <c r="CL82" s="224">
        <v>0</v>
      </c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  <c r="CY82" s="224"/>
      <c r="CZ82" s="224"/>
      <c r="DA82" s="224"/>
      <c r="DB82" s="224"/>
      <c r="DC82" s="224"/>
      <c r="DD82" s="224"/>
      <c r="DE82" s="224"/>
      <c r="DF82" s="224"/>
      <c r="DG82" s="224"/>
      <c r="DH82" s="224"/>
      <c r="DI82" s="224"/>
      <c r="DJ82" s="224"/>
      <c r="DK82" s="224"/>
      <c r="DL82" s="224"/>
      <c r="DM82" s="224"/>
      <c r="DN82" s="224"/>
    </row>
    <row r="83" spans="1:118" x14ac:dyDescent="0.2">
      <c r="A83" s="222" t="str">
        <f t="shared" si="3"/>
        <v>1402101262099000</v>
      </c>
      <c r="B83" s="223" t="s">
        <v>947</v>
      </c>
      <c r="C83" s="223" t="s">
        <v>212</v>
      </c>
      <c r="D83" s="223" t="s">
        <v>224</v>
      </c>
      <c r="E83" s="223" t="s">
        <v>214</v>
      </c>
      <c r="F83" s="223" t="s">
        <v>393</v>
      </c>
      <c r="G83" s="223" t="s">
        <v>392</v>
      </c>
      <c r="H83" s="223" t="s">
        <v>215</v>
      </c>
      <c r="I83" s="224"/>
      <c r="J83" s="223" t="s">
        <v>218</v>
      </c>
      <c r="K83" s="223" t="s">
        <v>217</v>
      </c>
      <c r="L83" s="223" t="s">
        <v>214</v>
      </c>
      <c r="M83" s="223" t="s">
        <v>370</v>
      </c>
      <c r="N83" s="223" t="s">
        <v>371</v>
      </c>
      <c r="O83" s="223" t="s">
        <v>214</v>
      </c>
      <c r="P83" s="223" t="s">
        <v>214</v>
      </c>
      <c r="Q83" s="223" t="s">
        <v>214</v>
      </c>
      <c r="R83" s="223" t="s">
        <v>214</v>
      </c>
      <c r="S83" s="223" t="s">
        <v>214</v>
      </c>
      <c r="T83" s="224">
        <v>0</v>
      </c>
      <c r="U83" s="224">
        <v>0</v>
      </c>
      <c r="V83" s="224">
        <v>0</v>
      </c>
      <c r="W83" s="224">
        <v>0</v>
      </c>
      <c r="X83" s="224">
        <v>0</v>
      </c>
      <c r="Y83" s="224">
        <v>0</v>
      </c>
      <c r="Z83" s="224">
        <v>357</v>
      </c>
      <c r="AA83" s="224">
        <v>357</v>
      </c>
      <c r="AB83" s="224">
        <v>0</v>
      </c>
      <c r="AC83" s="224">
        <v>0</v>
      </c>
      <c r="AD83" s="224">
        <v>0</v>
      </c>
      <c r="AE83" s="224">
        <v>0</v>
      </c>
      <c r="AF83" s="224">
        <v>329</v>
      </c>
      <c r="AG83" s="224">
        <v>253</v>
      </c>
      <c r="AH83" s="224">
        <v>17907</v>
      </c>
      <c r="AI83" s="224">
        <v>18846</v>
      </c>
      <c r="AJ83" s="224">
        <v>0</v>
      </c>
      <c r="AK83" s="224">
        <v>0</v>
      </c>
      <c r="AL83" s="224">
        <v>0</v>
      </c>
      <c r="AM83" s="224">
        <v>0</v>
      </c>
      <c r="AN83" s="224">
        <v>0</v>
      </c>
      <c r="AO83" s="224">
        <v>0</v>
      </c>
      <c r="AP83" s="224">
        <v>0</v>
      </c>
      <c r="AQ83" s="224">
        <v>0</v>
      </c>
      <c r="AR83" s="224">
        <v>0</v>
      </c>
      <c r="AS83" s="224">
        <v>0</v>
      </c>
      <c r="AT83" s="224">
        <v>0</v>
      </c>
      <c r="AU83" s="224">
        <v>0</v>
      </c>
      <c r="AV83" s="224">
        <v>0</v>
      </c>
      <c r="AW83" s="224">
        <v>0</v>
      </c>
      <c r="AX83" s="224">
        <v>0</v>
      </c>
      <c r="AY83" s="224">
        <v>18846</v>
      </c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  <c r="CY83" s="224"/>
      <c r="CZ83" s="224"/>
      <c r="DA83" s="224"/>
      <c r="DB83" s="224"/>
      <c r="DC83" s="224"/>
      <c r="DD83" s="224"/>
      <c r="DE83" s="224"/>
      <c r="DF83" s="224"/>
      <c r="DG83" s="224"/>
      <c r="DH83" s="224"/>
      <c r="DI83" s="224"/>
      <c r="DJ83" s="224"/>
      <c r="DK83" s="224"/>
      <c r="DL83" s="224"/>
      <c r="DM83" s="224"/>
      <c r="DN83" s="224"/>
    </row>
    <row r="84" spans="1:118" x14ac:dyDescent="0.2">
      <c r="A84" s="222" t="str">
        <f t="shared" si="3"/>
        <v>1402102262099000</v>
      </c>
      <c r="B84" s="223" t="s">
        <v>947</v>
      </c>
      <c r="C84" s="223" t="s">
        <v>212</v>
      </c>
      <c r="D84" s="223" t="s">
        <v>224</v>
      </c>
      <c r="E84" s="223" t="s">
        <v>214</v>
      </c>
      <c r="F84" s="223" t="s">
        <v>393</v>
      </c>
      <c r="G84" s="223" t="s">
        <v>392</v>
      </c>
      <c r="H84" s="223" t="s">
        <v>215</v>
      </c>
      <c r="I84" s="224"/>
      <c r="J84" s="223" t="s">
        <v>218</v>
      </c>
      <c r="K84" s="223" t="s">
        <v>219</v>
      </c>
      <c r="L84" s="223" t="s">
        <v>214</v>
      </c>
      <c r="M84" s="223" t="s">
        <v>370</v>
      </c>
      <c r="N84" s="223" t="s">
        <v>371</v>
      </c>
      <c r="O84" s="223" t="s">
        <v>214</v>
      </c>
      <c r="P84" s="223" t="s">
        <v>214</v>
      </c>
      <c r="Q84" s="223" t="s">
        <v>214</v>
      </c>
      <c r="R84" s="223" t="s">
        <v>214</v>
      </c>
      <c r="S84" s="223" t="s">
        <v>214</v>
      </c>
      <c r="T84" s="224">
        <v>0</v>
      </c>
      <c r="U84" s="224">
        <v>0</v>
      </c>
      <c r="V84" s="224">
        <v>0</v>
      </c>
      <c r="W84" s="224">
        <v>0</v>
      </c>
      <c r="X84" s="224">
        <v>0</v>
      </c>
      <c r="Y84" s="224">
        <v>0</v>
      </c>
      <c r="Z84" s="224">
        <v>0</v>
      </c>
      <c r="AA84" s="224">
        <v>0</v>
      </c>
      <c r="AB84" s="224">
        <v>0</v>
      </c>
      <c r="AC84" s="224">
        <v>0</v>
      </c>
      <c r="AD84" s="224">
        <v>0</v>
      </c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  <c r="DB84" s="224"/>
      <c r="DC84" s="224"/>
      <c r="DD84" s="224"/>
      <c r="DE84" s="224"/>
      <c r="DF84" s="224"/>
      <c r="DG84" s="224"/>
      <c r="DH84" s="224"/>
      <c r="DI84" s="224"/>
      <c r="DJ84" s="224"/>
      <c r="DK84" s="224"/>
      <c r="DL84" s="224"/>
      <c r="DM84" s="224"/>
      <c r="DN84" s="224"/>
    </row>
    <row r="85" spans="1:118" x14ac:dyDescent="0.2">
      <c r="A85" s="222" t="str">
        <f t="shared" si="3"/>
        <v>1401901262099001</v>
      </c>
      <c r="B85" s="223" t="s">
        <v>947</v>
      </c>
      <c r="C85" s="223" t="s">
        <v>212</v>
      </c>
      <c r="D85" s="223" t="s">
        <v>224</v>
      </c>
      <c r="E85" s="223" t="s">
        <v>214</v>
      </c>
      <c r="F85" s="223" t="s">
        <v>393</v>
      </c>
      <c r="G85" s="223" t="s">
        <v>392</v>
      </c>
      <c r="H85" s="223" t="s">
        <v>381</v>
      </c>
      <c r="I85" s="223" t="s">
        <v>394</v>
      </c>
      <c r="J85" s="223" t="s">
        <v>227</v>
      </c>
      <c r="K85" s="223" t="s">
        <v>217</v>
      </c>
      <c r="L85" s="223" t="s">
        <v>214</v>
      </c>
      <c r="M85" s="223" t="s">
        <v>370</v>
      </c>
      <c r="N85" s="223" t="s">
        <v>371</v>
      </c>
      <c r="O85" s="223" t="s">
        <v>214</v>
      </c>
      <c r="P85" s="223" t="s">
        <v>214</v>
      </c>
      <c r="Q85" s="223" t="s">
        <v>214</v>
      </c>
      <c r="R85" s="223" t="s">
        <v>214</v>
      </c>
      <c r="S85" s="223" t="s">
        <v>214</v>
      </c>
      <c r="T85" s="224">
        <v>4170412</v>
      </c>
      <c r="U85" s="224">
        <v>0</v>
      </c>
      <c r="V85" s="224">
        <v>0</v>
      </c>
      <c r="W85" s="224">
        <v>0</v>
      </c>
      <c r="X85" s="224">
        <v>0</v>
      </c>
      <c r="Y85" s="224">
        <v>200500</v>
      </c>
      <c r="Z85" s="224">
        <v>4</v>
      </c>
      <c r="AA85" s="224">
        <v>0</v>
      </c>
      <c r="AB85" s="224">
        <v>5930</v>
      </c>
      <c r="AC85" s="224">
        <v>1449205000</v>
      </c>
      <c r="AD85" s="224">
        <v>13546</v>
      </c>
      <c r="AE85" s="224">
        <v>388</v>
      </c>
      <c r="AF85" s="224">
        <v>500</v>
      </c>
      <c r="AG85" s="224">
        <v>130</v>
      </c>
      <c r="AH85" s="224">
        <v>0</v>
      </c>
      <c r="AI85" s="224">
        <v>510047</v>
      </c>
      <c r="AJ85" s="224">
        <v>510047</v>
      </c>
      <c r="AK85" s="224">
        <v>0</v>
      </c>
      <c r="AL85" s="224">
        <v>0</v>
      </c>
      <c r="AM85" s="224">
        <v>0</v>
      </c>
      <c r="AN85" s="224">
        <v>0</v>
      </c>
      <c r="AO85" s="224">
        <v>0</v>
      </c>
      <c r="AP85" s="224">
        <v>478700</v>
      </c>
      <c r="AQ85" s="224">
        <v>0</v>
      </c>
      <c r="AR85" s="224">
        <v>31347</v>
      </c>
      <c r="AS85" s="224">
        <v>0</v>
      </c>
      <c r="AT85" s="224">
        <v>0</v>
      </c>
      <c r="AU85" s="224">
        <v>0</v>
      </c>
      <c r="AV85" s="224">
        <v>4150609</v>
      </c>
      <c r="AW85" s="224">
        <v>4170411</v>
      </c>
      <c r="AX85" s="224">
        <v>132</v>
      </c>
      <c r="AY85" s="224">
        <v>300</v>
      </c>
      <c r="AZ85" s="224">
        <v>300</v>
      </c>
      <c r="BA85" s="224">
        <v>722</v>
      </c>
      <c r="BB85" s="224">
        <v>4290401</v>
      </c>
      <c r="BC85" s="224">
        <v>19</v>
      </c>
      <c r="BD85" s="224">
        <v>2</v>
      </c>
      <c r="BE85" s="224">
        <v>0</v>
      </c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  <c r="CY85" s="224"/>
      <c r="CZ85" s="224"/>
      <c r="DA85" s="224"/>
      <c r="DB85" s="224"/>
      <c r="DC85" s="224"/>
      <c r="DD85" s="224"/>
      <c r="DE85" s="224"/>
      <c r="DF85" s="224"/>
      <c r="DG85" s="224"/>
      <c r="DH85" s="224"/>
      <c r="DI85" s="224"/>
      <c r="DJ85" s="224"/>
      <c r="DK85" s="224"/>
      <c r="DL85" s="224"/>
      <c r="DM85" s="224"/>
      <c r="DN85" s="224"/>
    </row>
    <row r="86" spans="1:118" x14ac:dyDescent="0.2">
      <c r="A86" s="222" t="str">
        <f t="shared" si="3"/>
        <v>1401901262099002</v>
      </c>
      <c r="B86" s="223" t="s">
        <v>947</v>
      </c>
      <c r="C86" s="223" t="s">
        <v>212</v>
      </c>
      <c r="D86" s="223" t="s">
        <v>224</v>
      </c>
      <c r="E86" s="223" t="s">
        <v>214</v>
      </c>
      <c r="F86" s="223" t="s">
        <v>393</v>
      </c>
      <c r="G86" s="223" t="s">
        <v>392</v>
      </c>
      <c r="H86" s="223" t="s">
        <v>380</v>
      </c>
      <c r="I86" s="223" t="s">
        <v>772</v>
      </c>
      <c r="J86" s="223" t="s">
        <v>227</v>
      </c>
      <c r="K86" s="223" t="s">
        <v>217</v>
      </c>
      <c r="L86" s="223" t="s">
        <v>214</v>
      </c>
      <c r="M86" s="223" t="s">
        <v>370</v>
      </c>
      <c r="N86" s="223" t="s">
        <v>371</v>
      </c>
      <c r="O86" s="223" t="s">
        <v>214</v>
      </c>
      <c r="P86" s="223" t="s">
        <v>214</v>
      </c>
      <c r="Q86" s="223" t="s">
        <v>214</v>
      </c>
      <c r="R86" s="223" t="s">
        <v>214</v>
      </c>
      <c r="S86" s="223" t="s">
        <v>214</v>
      </c>
      <c r="T86" s="224">
        <v>4251221</v>
      </c>
      <c r="U86" s="224">
        <v>0</v>
      </c>
      <c r="V86" s="224">
        <v>0</v>
      </c>
      <c r="W86" s="224">
        <v>0</v>
      </c>
      <c r="X86" s="224">
        <v>0</v>
      </c>
      <c r="Y86" s="224">
        <v>200007</v>
      </c>
      <c r="Z86" s="224">
        <v>0</v>
      </c>
      <c r="AA86" s="224">
        <v>0</v>
      </c>
      <c r="AB86" s="224">
        <v>1831</v>
      </c>
      <c r="AC86" s="224">
        <v>222062000</v>
      </c>
      <c r="AD86" s="224">
        <v>1831</v>
      </c>
      <c r="AE86" s="224">
        <v>41</v>
      </c>
      <c r="AF86" s="224">
        <v>0</v>
      </c>
      <c r="AG86" s="224">
        <v>2400</v>
      </c>
      <c r="AH86" s="224">
        <v>0</v>
      </c>
      <c r="AI86" s="224">
        <v>0</v>
      </c>
      <c r="AJ86" s="224">
        <v>0</v>
      </c>
      <c r="AK86" s="224">
        <v>0</v>
      </c>
      <c r="AL86" s="224">
        <v>0</v>
      </c>
      <c r="AM86" s="224">
        <v>0</v>
      </c>
      <c r="AN86" s="224">
        <v>0</v>
      </c>
      <c r="AO86" s="224">
        <v>0</v>
      </c>
      <c r="AP86" s="224">
        <v>0</v>
      </c>
      <c r="AQ86" s="224">
        <v>0</v>
      </c>
      <c r="AR86" s="224">
        <v>0</v>
      </c>
      <c r="AS86" s="224">
        <v>0</v>
      </c>
      <c r="AT86" s="224">
        <v>0</v>
      </c>
      <c r="AU86" s="224">
        <v>0</v>
      </c>
      <c r="AV86" s="224">
        <v>4241019</v>
      </c>
      <c r="AW86" s="224">
        <v>4251220</v>
      </c>
      <c r="AX86" s="224">
        <v>424</v>
      </c>
      <c r="AY86" s="224">
        <v>200</v>
      </c>
      <c r="AZ86" s="224">
        <v>200</v>
      </c>
      <c r="BA86" s="224">
        <v>321</v>
      </c>
      <c r="BB86" s="224">
        <v>4310401</v>
      </c>
      <c r="BC86" s="224">
        <v>11</v>
      </c>
      <c r="BD86" s="224">
        <v>2</v>
      </c>
      <c r="BE86" s="224">
        <v>0</v>
      </c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  <c r="CY86" s="224"/>
      <c r="CZ86" s="224"/>
      <c r="DA86" s="224"/>
      <c r="DB86" s="224"/>
      <c r="DC86" s="224"/>
      <c r="DD86" s="224"/>
      <c r="DE86" s="224"/>
      <c r="DF86" s="224"/>
      <c r="DG86" s="224"/>
      <c r="DH86" s="224"/>
      <c r="DI86" s="224"/>
      <c r="DJ86" s="224"/>
      <c r="DK86" s="224"/>
      <c r="DL86" s="224"/>
      <c r="DM86" s="224"/>
      <c r="DN86" s="224"/>
    </row>
    <row r="87" spans="1:118" x14ac:dyDescent="0.2">
      <c r="A87" s="222" t="str">
        <f t="shared" si="3"/>
        <v>1401902262099001</v>
      </c>
      <c r="B87" s="223" t="s">
        <v>947</v>
      </c>
      <c r="C87" s="223" t="s">
        <v>212</v>
      </c>
      <c r="D87" s="223" t="s">
        <v>224</v>
      </c>
      <c r="E87" s="223" t="s">
        <v>214</v>
      </c>
      <c r="F87" s="223" t="s">
        <v>393</v>
      </c>
      <c r="G87" s="223" t="s">
        <v>392</v>
      </c>
      <c r="H87" s="223" t="s">
        <v>381</v>
      </c>
      <c r="I87" s="223" t="s">
        <v>394</v>
      </c>
      <c r="J87" s="223" t="s">
        <v>227</v>
      </c>
      <c r="K87" s="223" t="s">
        <v>219</v>
      </c>
      <c r="L87" s="223" t="s">
        <v>214</v>
      </c>
      <c r="M87" s="223" t="s">
        <v>370</v>
      </c>
      <c r="N87" s="223" t="s">
        <v>371</v>
      </c>
      <c r="O87" s="223" t="s">
        <v>214</v>
      </c>
      <c r="P87" s="223" t="s">
        <v>214</v>
      </c>
      <c r="Q87" s="223" t="s">
        <v>214</v>
      </c>
      <c r="R87" s="223" t="s">
        <v>214</v>
      </c>
      <c r="S87" s="223" t="s">
        <v>214</v>
      </c>
      <c r="T87" s="224">
        <v>0</v>
      </c>
      <c r="U87" s="224">
        <v>61070</v>
      </c>
      <c r="V87" s="224">
        <v>286</v>
      </c>
      <c r="W87" s="224">
        <v>61070</v>
      </c>
      <c r="X87" s="224">
        <v>0</v>
      </c>
      <c r="Y87" s="224">
        <v>0</v>
      </c>
      <c r="Z87" s="224">
        <v>1518848</v>
      </c>
      <c r="AA87" s="224">
        <v>64986</v>
      </c>
      <c r="AB87" s="224">
        <v>1518848</v>
      </c>
      <c r="AC87" s="224">
        <v>0</v>
      </c>
      <c r="AD87" s="224">
        <v>0</v>
      </c>
      <c r="AE87" s="224">
        <v>1118</v>
      </c>
      <c r="AF87" s="224">
        <v>7311</v>
      </c>
      <c r="AG87" s="224">
        <v>0</v>
      </c>
      <c r="AH87" s="224">
        <v>63891</v>
      </c>
      <c r="AI87" s="224">
        <v>286</v>
      </c>
      <c r="AJ87" s="224">
        <v>54675</v>
      </c>
      <c r="AK87" s="224">
        <v>0</v>
      </c>
      <c r="AL87" s="224">
        <v>9216</v>
      </c>
      <c r="AM87" s="224">
        <v>1579222</v>
      </c>
      <c r="AN87" s="224">
        <v>52328</v>
      </c>
      <c r="AO87" s="224">
        <v>1391881</v>
      </c>
      <c r="AP87" s="224">
        <v>0</v>
      </c>
      <c r="AQ87" s="224">
        <v>187341</v>
      </c>
      <c r="AR87" s="224">
        <v>1171</v>
      </c>
      <c r="AS87" s="224">
        <v>7519</v>
      </c>
      <c r="AT87" s="224">
        <v>0</v>
      </c>
      <c r="AU87" s="224">
        <v>5050401</v>
      </c>
      <c r="AV87" s="224">
        <v>4</v>
      </c>
      <c r="AW87" s="224">
        <v>0</v>
      </c>
      <c r="AX87" s="224">
        <v>0</v>
      </c>
      <c r="AY87" s="224">
        <v>0</v>
      </c>
      <c r="AZ87" s="224">
        <v>0</v>
      </c>
      <c r="BA87" s="224">
        <v>0</v>
      </c>
      <c r="BB87" s="224">
        <v>0</v>
      </c>
      <c r="BC87" s="224">
        <v>0</v>
      </c>
      <c r="BD87" s="224">
        <v>2</v>
      </c>
      <c r="BE87" s="224">
        <v>0</v>
      </c>
      <c r="BF87" s="224">
        <v>0</v>
      </c>
      <c r="BG87" s="224">
        <v>0</v>
      </c>
      <c r="BH87" s="224">
        <v>0</v>
      </c>
      <c r="BI87" s="224">
        <v>0</v>
      </c>
      <c r="BJ87" s="224">
        <v>0</v>
      </c>
      <c r="BK87" s="224">
        <v>2</v>
      </c>
      <c r="BL87" s="224">
        <v>0</v>
      </c>
      <c r="BM87" s="224">
        <v>0</v>
      </c>
      <c r="BN87" s="224">
        <v>0</v>
      </c>
      <c r="BO87" s="224">
        <v>0</v>
      </c>
      <c r="BP87" s="224">
        <v>0</v>
      </c>
      <c r="BQ87" s="224">
        <v>0</v>
      </c>
      <c r="BR87" s="224">
        <v>1231</v>
      </c>
      <c r="BS87" s="224">
        <v>2</v>
      </c>
      <c r="BT87" s="224">
        <v>321</v>
      </c>
      <c r="BU87" s="224">
        <v>74007</v>
      </c>
      <c r="BV87" s="224">
        <v>1819</v>
      </c>
      <c r="BW87" s="224">
        <v>0</v>
      </c>
      <c r="BX87" s="224">
        <v>2</v>
      </c>
      <c r="BY87" s="224">
        <v>1</v>
      </c>
      <c r="BZ87" s="224">
        <v>2</v>
      </c>
      <c r="CA87" s="224">
        <v>1</v>
      </c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  <c r="CY87" s="224"/>
      <c r="CZ87" s="224"/>
      <c r="DA87" s="224"/>
      <c r="DB87" s="224"/>
      <c r="DC87" s="224"/>
      <c r="DD87" s="224"/>
      <c r="DE87" s="224"/>
      <c r="DF87" s="224"/>
      <c r="DG87" s="224"/>
      <c r="DH87" s="224"/>
      <c r="DI87" s="224"/>
      <c r="DJ87" s="224"/>
      <c r="DK87" s="224"/>
      <c r="DL87" s="224"/>
      <c r="DM87" s="224"/>
      <c r="DN87" s="224"/>
    </row>
    <row r="88" spans="1:118" x14ac:dyDescent="0.2">
      <c r="A88" s="222" t="str">
        <f t="shared" si="3"/>
        <v>1401902262099002</v>
      </c>
      <c r="B88" s="223" t="s">
        <v>947</v>
      </c>
      <c r="C88" s="223" t="s">
        <v>212</v>
      </c>
      <c r="D88" s="223" t="s">
        <v>224</v>
      </c>
      <c r="E88" s="223" t="s">
        <v>214</v>
      </c>
      <c r="F88" s="223" t="s">
        <v>393</v>
      </c>
      <c r="G88" s="223" t="s">
        <v>392</v>
      </c>
      <c r="H88" s="223" t="s">
        <v>380</v>
      </c>
      <c r="I88" s="223" t="s">
        <v>772</v>
      </c>
      <c r="J88" s="223" t="s">
        <v>227</v>
      </c>
      <c r="K88" s="223" t="s">
        <v>219</v>
      </c>
      <c r="L88" s="223" t="s">
        <v>214</v>
      </c>
      <c r="M88" s="223" t="s">
        <v>370</v>
      </c>
      <c r="N88" s="223" t="s">
        <v>371</v>
      </c>
      <c r="O88" s="223" t="s">
        <v>214</v>
      </c>
      <c r="P88" s="223" t="s">
        <v>214</v>
      </c>
      <c r="Q88" s="223" t="s">
        <v>214</v>
      </c>
      <c r="R88" s="223" t="s">
        <v>214</v>
      </c>
      <c r="S88" s="223" t="s">
        <v>214</v>
      </c>
      <c r="T88" s="224">
        <v>0</v>
      </c>
      <c r="U88" s="224">
        <v>0</v>
      </c>
      <c r="V88" s="224">
        <v>0</v>
      </c>
      <c r="W88" s="224">
        <v>0</v>
      </c>
      <c r="X88" s="224">
        <v>0</v>
      </c>
      <c r="Y88" s="224">
        <v>0</v>
      </c>
      <c r="Z88" s="224">
        <v>0</v>
      </c>
      <c r="AA88" s="224">
        <v>0</v>
      </c>
      <c r="AB88" s="224">
        <v>0</v>
      </c>
      <c r="AC88" s="224">
        <v>0</v>
      </c>
      <c r="AD88" s="224">
        <v>0</v>
      </c>
      <c r="AE88" s="224">
        <v>76</v>
      </c>
      <c r="AF88" s="224">
        <v>262</v>
      </c>
      <c r="AG88" s="224">
        <v>0</v>
      </c>
      <c r="AH88" s="224">
        <v>0</v>
      </c>
      <c r="AI88" s="224">
        <v>0</v>
      </c>
      <c r="AJ88" s="224">
        <v>0</v>
      </c>
      <c r="AK88" s="224">
        <v>0</v>
      </c>
      <c r="AL88" s="224">
        <v>0</v>
      </c>
      <c r="AM88" s="224">
        <v>0</v>
      </c>
      <c r="AN88" s="224">
        <v>0</v>
      </c>
      <c r="AO88" s="224">
        <v>0</v>
      </c>
      <c r="AP88" s="224">
        <v>0</v>
      </c>
      <c r="AQ88" s="224">
        <v>0</v>
      </c>
      <c r="AR88" s="224">
        <v>69</v>
      </c>
      <c r="AS88" s="224">
        <v>270</v>
      </c>
      <c r="AT88" s="224">
        <v>0</v>
      </c>
      <c r="AU88" s="224">
        <v>5040401</v>
      </c>
      <c r="AV88" s="224">
        <v>4</v>
      </c>
      <c r="AW88" s="224">
        <v>0</v>
      </c>
      <c r="AX88" s="224">
        <v>0</v>
      </c>
      <c r="AY88" s="224">
        <v>0</v>
      </c>
      <c r="AZ88" s="224">
        <v>0</v>
      </c>
      <c r="BA88" s="224">
        <v>0</v>
      </c>
      <c r="BB88" s="224">
        <v>0</v>
      </c>
      <c r="BC88" s="224">
        <v>0</v>
      </c>
      <c r="BD88" s="224">
        <v>2</v>
      </c>
      <c r="BE88" s="224">
        <v>0</v>
      </c>
      <c r="BF88" s="224">
        <v>0</v>
      </c>
      <c r="BG88" s="224">
        <v>0</v>
      </c>
      <c r="BH88" s="224">
        <v>0</v>
      </c>
      <c r="BI88" s="224">
        <v>0</v>
      </c>
      <c r="BJ88" s="224">
        <v>0</v>
      </c>
      <c r="BK88" s="224">
        <v>2</v>
      </c>
      <c r="BL88" s="224">
        <v>0</v>
      </c>
      <c r="BM88" s="224">
        <v>0</v>
      </c>
      <c r="BN88" s="224">
        <v>0</v>
      </c>
      <c r="BO88" s="224">
        <v>0</v>
      </c>
      <c r="BP88" s="224">
        <v>0</v>
      </c>
      <c r="BQ88" s="224">
        <v>0</v>
      </c>
      <c r="BR88" s="224">
        <v>0</v>
      </c>
      <c r="BS88" s="224">
        <v>0</v>
      </c>
      <c r="BT88" s="224">
        <v>0</v>
      </c>
      <c r="BU88" s="224">
        <v>0</v>
      </c>
      <c r="BV88" s="224">
        <v>0</v>
      </c>
      <c r="BW88" s="224">
        <v>0</v>
      </c>
      <c r="BX88" s="224">
        <v>2</v>
      </c>
      <c r="BY88" s="224">
        <v>1</v>
      </c>
      <c r="BZ88" s="224">
        <v>2</v>
      </c>
      <c r="CA88" s="224">
        <v>11</v>
      </c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  <c r="CY88" s="224"/>
      <c r="CZ88" s="224"/>
      <c r="DA88" s="224"/>
      <c r="DB88" s="224"/>
      <c r="DC88" s="224"/>
      <c r="DD88" s="224"/>
      <c r="DE88" s="224"/>
      <c r="DF88" s="224"/>
      <c r="DG88" s="224"/>
      <c r="DH88" s="224"/>
      <c r="DI88" s="224"/>
      <c r="DJ88" s="224"/>
      <c r="DK88" s="224"/>
      <c r="DL88" s="224"/>
      <c r="DM88" s="224"/>
      <c r="DN88" s="224"/>
    </row>
    <row r="89" spans="1:118" x14ac:dyDescent="0.2">
      <c r="A89" s="222" t="str">
        <f t="shared" si="3"/>
        <v>1402601262102000</v>
      </c>
      <c r="B89" s="223" t="s">
        <v>947</v>
      </c>
      <c r="C89" s="223" t="s">
        <v>212</v>
      </c>
      <c r="D89" s="223" t="s">
        <v>224</v>
      </c>
      <c r="E89" s="223" t="s">
        <v>214</v>
      </c>
      <c r="F89" s="223" t="s">
        <v>390</v>
      </c>
      <c r="G89" s="223" t="s">
        <v>389</v>
      </c>
      <c r="H89" s="223" t="s">
        <v>215</v>
      </c>
      <c r="I89" s="224"/>
      <c r="J89" s="223" t="s">
        <v>223</v>
      </c>
      <c r="K89" s="223" t="s">
        <v>217</v>
      </c>
      <c r="L89" s="223" t="s">
        <v>214</v>
      </c>
      <c r="M89" s="223" t="s">
        <v>370</v>
      </c>
      <c r="N89" s="223" t="s">
        <v>371</v>
      </c>
      <c r="O89" s="223" t="s">
        <v>214</v>
      </c>
      <c r="P89" s="223" t="s">
        <v>214</v>
      </c>
      <c r="Q89" s="223" t="s">
        <v>214</v>
      </c>
      <c r="R89" s="223" t="s">
        <v>214</v>
      </c>
      <c r="S89" s="223" t="s">
        <v>214</v>
      </c>
      <c r="T89" s="224">
        <v>10609</v>
      </c>
      <c r="U89" s="224">
        <v>10609</v>
      </c>
      <c r="V89" s="224">
        <v>10609</v>
      </c>
      <c r="W89" s="224">
        <v>0</v>
      </c>
      <c r="X89" s="224">
        <v>0</v>
      </c>
      <c r="Y89" s="224">
        <v>0</v>
      </c>
      <c r="Z89" s="224">
        <v>0</v>
      </c>
      <c r="AA89" s="224">
        <v>0</v>
      </c>
      <c r="AB89" s="224">
        <v>0</v>
      </c>
      <c r="AC89" s="224">
        <v>0</v>
      </c>
      <c r="AD89" s="224">
        <v>0</v>
      </c>
      <c r="AE89" s="224">
        <v>4404</v>
      </c>
      <c r="AF89" s="224">
        <v>4404</v>
      </c>
      <c r="AG89" s="224">
        <v>0</v>
      </c>
      <c r="AH89" s="224">
        <v>0</v>
      </c>
      <c r="AI89" s="224">
        <v>4404</v>
      </c>
      <c r="AJ89" s="224">
        <v>0</v>
      </c>
      <c r="AK89" s="224">
        <v>0</v>
      </c>
      <c r="AL89" s="224">
        <v>0</v>
      </c>
      <c r="AM89" s="224">
        <v>0</v>
      </c>
      <c r="AN89" s="224">
        <v>0</v>
      </c>
      <c r="AO89" s="224">
        <v>6205</v>
      </c>
      <c r="AP89" s="224">
        <v>0</v>
      </c>
      <c r="AQ89" s="224">
        <v>0</v>
      </c>
      <c r="AR89" s="224">
        <v>0</v>
      </c>
      <c r="AS89" s="224">
        <v>0</v>
      </c>
      <c r="AT89" s="224">
        <v>0</v>
      </c>
      <c r="AU89" s="224">
        <v>0</v>
      </c>
      <c r="AV89" s="224">
        <v>0</v>
      </c>
      <c r="AW89" s="224">
        <v>0</v>
      </c>
      <c r="AX89" s="224">
        <v>0</v>
      </c>
      <c r="AY89" s="224">
        <v>0</v>
      </c>
      <c r="AZ89" s="224">
        <v>6500</v>
      </c>
      <c r="BA89" s="224">
        <v>0</v>
      </c>
      <c r="BB89" s="224">
        <v>0</v>
      </c>
      <c r="BC89" s="224">
        <v>0</v>
      </c>
      <c r="BD89" s="224">
        <v>0</v>
      </c>
      <c r="BE89" s="224">
        <v>0</v>
      </c>
      <c r="BF89" s="224">
        <v>0</v>
      </c>
      <c r="BG89" s="224">
        <v>0</v>
      </c>
      <c r="BH89" s="224">
        <v>0</v>
      </c>
      <c r="BI89" s="224">
        <v>0</v>
      </c>
      <c r="BJ89" s="224">
        <v>0</v>
      </c>
      <c r="BK89" s="224">
        <v>0</v>
      </c>
      <c r="BL89" s="224">
        <v>0</v>
      </c>
      <c r="BM89" s="224">
        <v>0</v>
      </c>
      <c r="BN89" s="224">
        <v>0</v>
      </c>
      <c r="BO89" s="224">
        <v>0</v>
      </c>
      <c r="BP89" s="224">
        <v>0</v>
      </c>
      <c r="BQ89" s="224">
        <v>0</v>
      </c>
      <c r="BR89" s="224">
        <v>0</v>
      </c>
      <c r="BS89" s="224">
        <v>0</v>
      </c>
      <c r="BT89" s="224">
        <v>0</v>
      </c>
      <c r="BU89" s="224">
        <v>6500</v>
      </c>
      <c r="BV89" s="224">
        <v>0</v>
      </c>
      <c r="BW89" s="224">
        <v>-6500</v>
      </c>
      <c r="BX89" s="224">
        <v>-295</v>
      </c>
      <c r="BY89" s="224">
        <v>0</v>
      </c>
      <c r="BZ89" s="224">
        <v>679</v>
      </c>
      <c r="CA89" s="224">
        <v>0</v>
      </c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  <c r="CY89" s="224"/>
      <c r="CZ89" s="224"/>
      <c r="DA89" s="224"/>
      <c r="DB89" s="224"/>
      <c r="DC89" s="224"/>
      <c r="DD89" s="224"/>
      <c r="DE89" s="224"/>
      <c r="DF89" s="224"/>
      <c r="DG89" s="224"/>
      <c r="DH89" s="224"/>
      <c r="DI89" s="224"/>
      <c r="DJ89" s="224"/>
      <c r="DK89" s="224"/>
      <c r="DL89" s="224"/>
      <c r="DM89" s="224"/>
      <c r="DN89" s="224"/>
    </row>
    <row r="90" spans="1:118" x14ac:dyDescent="0.2">
      <c r="A90" s="222" t="str">
        <f t="shared" si="3"/>
        <v>1402602262102000</v>
      </c>
      <c r="B90" s="223" t="s">
        <v>947</v>
      </c>
      <c r="C90" s="223" t="s">
        <v>212</v>
      </c>
      <c r="D90" s="223" t="s">
        <v>224</v>
      </c>
      <c r="E90" s="223" t="s">
        <v>214</v>
      </c>
      <c r="F90" s="223" t="s">
        <v>390</v>
      </c>
      <c r="G90" s="223" t="s">
        <v>389</v>
      </c>
      <c r="H90" s="223" t="s">
        <v>215</v>
      </c>
      <c r="I90" s="224"/>
      <c r="J90" s="223" t="s">
        <v>223</v>
      </c>
      <c r="K90" s="223" t="s">
        <v>219</v>
      </c>
      <c r="L90" s="223" t="s">
        <v>214</v>
      </c>
      <c r="M90" s="223" t="s">
        <v>370</v>
      </c>
      <c r="N90" s="223" t="s">
        <v>371</v>
      </c>
      <c r="O90" s="223" t="s">
        <v>214</v>
      </c>
      <c r="P90" s="223" t="s">
        <v>214</v>
      </c>
      <c r="Q90" s="223" t="s">
        <v>214</v>
      </c>
      <c r="R90" s="223" t="s">
        <v>214</v>
      </c>
      <c r="S90" s="223" t="s">
        <v>214</v>
      </c>
      <c r="T90" s="224">
        <v>0</v>
      </c>
      <c r="U90" s="224">
        <v>384</v>
      </c>
      <c r="V90" s="224">
        <v>0</v>
      </c>
      <c r="W90" s="224">
        <v>0</v>
      </c>
      <c r="X90" s="224">
        <v>0</v>
      </c>
      <c r="Y90" s="224">
        <v>0</v>
      </c>
      <c r="Z90" s="224">
        <v>0</v>
      </c>
      <c r="AA90" s="224">
        <v>384</v>
      </c>
      <c r="AB90" s="224">
        <v>0</v>
      </c>
      <c r="AC90" s="224">
        <v>317</v>
      </c>
      <c r="AD90" s="224">
        <v>0</v>
      </c>
      <c r="AE90" s="224">
        <v>0</v>
      </c>
      <c r="AF90" s="224">
        <v>317</v>
      </c>
      <c r="AG90" s="224">
        <v>0</v>
      </c>
      <c r="AH90" s="224">
        <v>0</v>
      </c>
      <c r="AI90" s="224">
        <v>0</v>
      </c>
      <c r="AJ90" s="224">
        <v>0</v>
      </c>
      <c r="AK90" s="224">
        <v>0</v>
      </c>
      <c r="AL90" s="224">
        <v>0</v>
      </c>
      <c r="AM90" s="224">
        <v>0</v>
      </c>
      <c r="AN90" s="224">
        <v>0</v>
      </c>
      <c r="AO90" s="224">
        <v>0</v>
      </c>
      <c r="AP90" s="224"/>
      <c r="AQ90" s="224"/>
      <c r="AR90" s="224"/>
      <c r="AS90" s="224"/>
      <c r="AT90" s="224"/>
      <c r="AU90" s="224">
        <v>0</v>
      </c>
      <c r="AV90" s="224">
        <v>0</v>
      </c>
      <c r="AW90" s="224">
        <v>0</v>
      </c>
      <c r="AX90" s="224">
        <v>0</v>
      </c>
      <c r="AY90" s="224">
        <v>0</v>
      </c>
      <c r="AZ90" s="224">
        <v>0</v>
      </c>
      <c r="BA90" s="224">
        <v>0</v>
      </c>
      <c r="BB90" s="224">
        <v>0</v>
      </c>
      <c r="BC90" s="224">
        <v>0</v>
      </c>
      <c r="BD90" s="224">
        <v>0</v>
      </c>
      <c r="BE90" s="224">
        <v>0</v>
      </c>
      <c r="BF90" s="224">
        <v>0</v>
      </c>
      <c r="BG90" s="224">
        <v>0</v>
      </c>
      <c r="BH90" s="224">
        <v>0</v>
      </c>
      <c r="BI90" s="224">
        <v>0</v>
      </c>
      <c r="BJ90" s="224">
        <v>0</v>
      </c>
      <c r="BK90" s="224">
        <v>0</v>
      </c>
      <c r="BL90" s="224">
        <v>0</v>
      </c>
      <c r="BM90" s="224">
        <v>0</v>
      </c>
      <c r="BN90" s="224">
        <v>0</v>
      </c>
      <c r="BO90" s="224">
        <v>0</v>
      </c>
      <c r="BP90" s="224">
        <v>0</v>
      </c>
      <c r="BQ90" s="224">
        <v>0</v>
      </c>
      <c r="BR90" s="224">
        <v>0</v>
      </c>
      <c r="BS90" s="224">
        <v>0</v>
      </c>
      <c r="BT90" s="224">
        <v>0</v>
      </c>
      <c r="BU90" s="224">
        <v>0</v>
      </c>
      <c r="BV90" s="224">
        <v>0</v>
      </c>
      <c r="BW90" s="224">
        <v>0</v>
      </c>
      <c r="BX90" s="224">
        <v>0</v>
      </c>
      <c r="BY90" s="224">
        <v>0</v>
      </c>
      <c r="BZ90" s="224">
        <v>0</v>
      </c>
      <c r="CA90" s="224">
        <v>0</v>
      </c>
      <c r="CB90" s="224">
        <v>0</v>
      </c>
      <c r="CC90" s="224">
        <v>0</v>
      </c>
      <c r="CD90" s="224">
        <v>0</v>
      </c>
      <c r="CE90" s="224">
        <v>0</v>
      </c>
      <c r="CF90" s="224">
        <v>0</v>
      </c>
      <c r="CG90" s="224">
        <v>0</v>
      </c>
      <c r="CH90" s="224">
        <v>0</v>
      </c>
      <c r="CI90" s="224">
        <v>0</v>
      </c>
      <c r="CJ90" s="224">
        <v>0</v>
      </c>
      <c r="CK90" s="224">
        <v>0</v>
      </c>
      <c r="CL90" s="224">
        <v>0</v>
      </c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  <c r="CY90" s="224"/>
      <c r="CZ90" s="224"/>
      <c r="DA90" s="224"/>
      <c r="DB90" s="224"/>
      <c r="DC90" s="224"/>
      <c r="DD90" s="224"/>
      <c r="DE90" s="224"/>
      <c r="DF90" s="224"/>
      <c r="DG90" s="224"/>
      <c r="DH90" s="224"/>
      <c r="DI90" s="224"/>
      <c r="DJ90" s="224"/>
      <c r="DK90" s="224"/>
      <c r="DL90" s="224"/>
      <c r="DM90" s="224"/>
      <c r="DN90" s="224"/>
    </row>
    <row r="91" spans="1:118" x14ac:dyDescent="0.2">
      <c r="A91" s="222" t="str">
        <f t="shared" si="3"/>
        <v>1402101262102000</v>
      </c>
      <c r="B91" s="223" t="s">
        <v>947</v>
      </c>
      <c r="C91" s="223" t="s">
        <v>212</v>
      </c>
      <c r="D91" s="223" t="s">
        <v>224</v>
      </c>
      <c r="E91" s="223" t="s">
        <v>214</v>
      </c>
      <c r="F91" s="223" t="s">
        <v>390</v>
      </c>
      <c r="G91" s="223" t="s">
        <v>389</v>
      </c>
      <c r="H91" s="223" t="s">
        <v>215</v>
      </c>
      <c r="I91" s="224"/>
      <c r="J91" s="223" t="s">
        <v>218</v>
      </c>
      <c r="K91" s="223" t="s">
        <v>217</v>
      </c>
      <c r="L91" s="223" t="s">
        <v>214</v>
      </c>
      <c r="M91" s="223" t="s">
        <v>370</v>
      </c>
      <c r="N91" s="223" t="s">
        <v>371</v>
      </c>
      <c r="O91" s="223" t="s">
        <v>214</v>
      </c>
      <c r="P91" s="223" t="s">
        <v>214</v>
      </c>
      <c r="Q91" s="223" t="s">
        <v>214</v>
      </c>
      <c r="R91" s="223" t="s">
        <v>214</v>
      </c>
      <c r="S91" s="223" t="s">
        <v>214</v>
      </c>
      <c r="T91" s="224">
        <v>0</v>
      </c>
      <c r="U91" s="224">
        <v>0</v>
      </c>
      <c r="V91" s="224">
        <v>0</v>
      </c>
      <c r="W91" s="224">
        <v>0</v>
      </c>
      <c r="X91" s="224">
        <v>0</v>
      </c>
      <c r="Y91" s="224">
        <v>0</v>
      </c>
      <c r="Z91" s="224">
        <v>0</v>
      </c>
      <c r="AA91" s="224">
        <v>0</v>
      </c>
      <c r="AB91" s="224">
        <v>0</v>
      </c>
      <c r="AC91" s="224">
        <v>0</v>
      </c>
      <c r="AD91" s="224">
        <v>101</v>
      </c>
      <c r="AE91" s="224">
        <v>0</v>
      </c>
      <c r="AF91" s="224">
        <v>317</v>
      </c>
      <c r="AG91" s="224">
        <v>3241</v>
      </c>
      <c r="AH91" s="224">
        <v>745</v>
      </c>
      <c r="AI91" s="224">
        <v>4404</v>
      </c>
      <c r="AJ91" s="224">
        <v>0</v>
      </c>
      <c r="AK91" s="224">
        <v>0</v>
      </c>
      <c r="AL91" s="224">
        <v>0</v>
      </c>
      <c r="AM91" s="224">
        <v>0</v>
      </c>
      <c r="AN91" s="224">
        <v>0</v>
      </c>
      <c r="AO91" s="224">
        <v>0</v>
      </c>
      <c r="AP91" s="224">
        <v>0</v>
      </c>
      <c r="AQ91" s="224">
        <v>0</v>
      </c>
      <c r="AR91" s="224">
        <v>0</v>
      </c>
      <c r="AS91" s="224">
        <v>0</v>
      </c>
      <c r="AT91" s="224">
        <v>0</v>
      </c>
      <c r="AU91" s="224">
        <v>0</v>
      </c>
      <c r="AV91" s="224">
        <v>0</v>
      </c>
      <c r="AW91" s="224">
        <v>0</v>
      </c>
      <c r="AX91" s="224">
        <v>0</v>
      </c>
      <c r="AY91" s="224">
        <v>4404</v>
      </c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  <c r="CY91" s="224"/>
      <c r="CZ91" s="224"/>
      <c r="DA91" s="224"/>
      <c r="DB91" s="224"/>
      <c r="DC91" s="224"/>
      <c r="DD91" s="224"/>
      <c r="DE91" s="224"/>
      <c r="DF91" s="224"/>
      <c r="DG91" s="224"/>
      <c r="DH91" s="224"/>
      <c r="DI91" s="224"/>
      <c r="DJ91" s="224"/>
      <c r="DK91" s="224"/>
      <c r="DL91" s="224"/>
      <c r="DM91" s="224"/>
      <c r="DN91" s="224"/>
    </row>
    <row r="92" spans="1:118" x14ac:dyDescent="0.2">
      <c r="A92" s="222" t="str">
        <f t="shared" si="3"/>
        <v>1402102262102000</v>
      </c>
      <c r="B92" s="223" t="s">
        <v>947</v>
      </c>
      <c r="C92" s="223" t="s">
        <v>212</v>
      </c>
      <c r="D92" s="223" t="s">
        <v>224</v>
      </c>
      <c r="E92" s="223" t="s">
        <v>214</v>
      </c>
      <c r="F92" s="223" t="s">
        <v>390</v>
      </c>
      <c r="G92" s="223" t="s">
        <v>389</v>
      </c>
      <c r="H92" s="223" t="s">
        <v>215</v>
      </c>
      <c r="I92" s="224"/>
      <c r="J92" s="223" t="s">
        <v>218</v>
      </c>
      <c r="K92" s="223" t="s">
        <v>219</v>
      </c>
      <c r="L92" s="223" t="s">
        <v>214</v>
      </c>
      <c r="M92" s="223" t="s">
        <v>370</v>
      </c>
      <c r="N92" s="223" t="s">
        <v>371</v>
      </c>
      <c r="O92" s="223" t="s">
        <v>214</v>
      </c>
      <c r="P92" s="223" t="s">
        <v>214</v>
      </c>
      <c r="Q92" s="223" t="s">
        <v>214</v>
      </c>
      <c r="R92" s="223" t="s">
        <v>214</v>
      </c>
      <c r="S92" s="223" t="s">
        <v>214</v>
      </c>
      <c r="T92" s="224">
        <v>0</v>
      </c>
      <c r="U92" s="224">
        <v>0</v>
      </c>
      <c r="V92" s="224">
        <v>0</v>
      </c>
      <c r="W92" s="224">
        <v>0</v>
      </c>
      <c r="X92" s="224">
        <v>0</v>
      </c>
      <c r="Y92" s="224">
        <v>0</v>
      </c>
      <c r="Z92" s="224">
        <v>0</v>
      </c>
      <c r="AA92" s="224">
        <v>0</v>
      </c>
      <c r="AB92" s="224">
        <v>0</v>
      </c>
      <c r="AC92" s="224">
        <v>0</v>
      </c>
      <c r="AD92" s="224">
        <v>0</v>
      </c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  <c r="CZ92" s="224"/>
      <c r="DA92" s="224"/>
      <c r="DB92" s="224"/>
      <c r="DC92" s="224"/>
      <c r="DD92" s="224"/>
      <c r="DE92" s="224"/>
      <c r="DF92" s="224"/>
      <c r="DG92" s="224"/>
      <c r="DH92" s="224"/>
      <c r="DI92" s="224"/>
      <c r="DJ92" s="224"/>
      <c r="DK92" s="224"/>
      <c r="DL92" s="224"/>
      <c r="DM92" s="224"/>
      <c r="DN92" s="224"/>
    </row>
    <row r="93" spans="1:118" x14ac:dyDescent="0.2">
      <c r="A93" s="222" t="str">
        <f t="shared" si="3"/>
        <v>1401901262102001</v>
      </c>
      <c r="B93" s="223" t="s">
        <v>947</v>
      </c>
      <c r="C93" s="223" t="s">
        <v>212</v>
      </c>
      <c r="D93" s="223" t="s">
        <v>224</v>
      </c>
      <c r="E93" s="223" t="s">
        <v>214</v>
      </c>
      <c r="F93" s="223" t="s">
        <v>390</v>
      </c>
      <c r="G93" s="223" t="s">
        <v>389</v>
      </c>
      <c r="H93" s="223" t="s">
        <v>381</v>
      </c>
      <c r="I93" s="223" t="s">
        <v>391</v>
      </c>
      <c r="J93" s="223" t="s">
        <v>227</v>
      </c>
      <c r="K93" s="223" t="s">
        <v>217</v>
      </c>
      <c r="L93" s="223" t="s">
        <v>214</v>
      </c>
      <c r="M93" s="223" t="s">
        <v>370</v>
      </c>
      <c r="N93" s="223" t="s">
        <v>371</v>
      </c>
      <c r="O93" s="223" t="s">
        <v>214</v>
      </c>
      <c r="P93" s="223" t="s">
        <v>214</v>
      </c>
      <c r="Q93" s="223" t="s">
        <v>214</v>
      </c>
      <c r="R93" s="223" t="s">
        <v>214</v>
      </c>
      <c r="S93" s="223" t="s">
        <v>214</v>
      </c>
      <c r="T93" s="224">
        <v>3630401</v>
      </c>
      <c r="U93" s="224">
        <v>0</v>
      </c>
      <c r="V93" s="224">
        <v>0</v>
      </c>
      <c r="W93" s="224">
        <v>0</v>
      </c>
      <c r="X93" s="224">
        <v>0</v>
      </c>
      <c r="Y93" s="224">
        <v>200007</v>
      </c>
      <c r="Z93" s="224">
        <v>0</v>
      </c>
      <c r="AA93" s="224">
        <v>0</v>
      </c>
      <c r="AB93" s="224">
        <v>2380</v>
      </c>
      <c r="AC93" s="224">
        <v>74310892</v>
      </c>
      <c r="AD93" s="224">
        <v>2380</v>
      </c>
      <c r="AE93" s="224">
        <v>72</v>
      </c>
      <c r="AF93" s="224">
        <v>0</v>
      </c>
      <c r="AG93" s="224">
        <v>2400</v>
      </c>
      <c r="AH93" s="224">
        <v>0</v>
      </c>
      <c r="AI93" s="224">
        <v>129345</v>
      </c>
      <c r="AJ93" s="224">
        <v>41142</v>
      </c>
      <c r="AK93" s="224">
        <v>82892</v>
      </c>
      <c r="AL93" s="224">
        <v>4200</v>
      </c>
      <c r="AM93" s="224">
        <v>1111</v>
      </c>
      <c r="AN93" s="224">
        <v>0</v>
      </c>
      <c r="AO93" s="224">
        <v>0</v>
      </c>
      <c r="AP93" s="224">
        <v>0</v>
      </c>
      <c r="AQ93" s="224">
        <v>0</v>
      </c>
      <c r="AR93" s="224">
        <v>129345</v>
      </c>
      <c r="AS93" s="224">
        <v>0</v>
      </c>
      <c r="AT93" s="224">
        <v>0</v>
      </c>
      <c r="AU93" s="224">
        <v>0</v>
      </c>
      <c r="AV93" s="224">
        <v>3571001</v>
      </c>
      <c r="AW93" s="224">
        <v>3580401</v>
      </c>
      <c r="AX93" s="224">
        <v>207</v>
      </c>
      <c r="AY93" s="224">
        <v>100</v>
      </c>
      <c r="AZ93" s="224">
        <v>75</v>
      </c>
      <c r="BA93" s="224">
        <v>465</v>
      </c>
      <c r="BB93" s="224">
        <v>4240401</v>
      </c>
      <c r="BC93" s="224">
        <v>41</v>
      </c>
      <c r="BD93" s="224">
        <v>2</v>
      </c>
      <c r="BE93" s="224">
        <v>0</v>
      </c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  <c r="CY93" s="224"/>
      <c r="CZ93" s="224"/>
      <c r="DA93" s="224"/>
      <c r="DB93" s="224"/>
      <c r="DC93" s="224"/>
      <c r="DD93" s="224"/>
      <c r="DE93" s="224"/>
      <c r="DF93" s="224"/>
      <c r="DG93" s="224"/>
      <c r="DH93" s="224"/>
      <c r="DI93" s="224"/>
      <c r="DJ93" s="224"/>
      <c r="DK93" s="224"/>
      <c r="DL93" s="224"/>
      <c r="DM93" s="224"/>
      <c r="DN93" s="224"/>
    </row>
    <row r="94" spans="1:118" x14ac:dyDescent="0.2">
      <c r="A94" s="222" t="str">
        <f t="shared" si="3"/>
        <v>1401902262102001</v>
      </c>
      <c r="B94" s="223" t="s">
        <v>947</v>
      </c>
      <c r="C94" s="223" t="s">
        <v>212</v>
      </c>
      <c r="D94" s="223" t="s">
        <v>224</v>
      </c>
      <c r="E94" s="223" t="s">
        <v>214</v>
      </c>
      <c r="F94" s="223" t="s">
        <v>390</v>
      </c>
      <c r="G94" s="223" t="s">
        <v>389</v>
      </c>
      <c r="H94" s="223" t="s">
        <v>381</v>
      </c>
      <c r="I94" s="223" t="s">
        <v>391</v>
      </c>
      <c r="J94" s="223" t="s">
        <v>227</v>
      </c>
      <c r="K94" s="223" t="s">
        <v>219</v>
      </c>
      <c r="L94" s="223" t="s">
        <v>214</v>
      </c>
      <c r="M94" s="223" t="s">
        <v>370</v>
      </c>
      <c r="N94" s="223" t="s">
        <v>371</v>
      </c>
      <c r="O94" s="223" t="s">
        <v>214</v>
      </c>
      <c r="P94" s="223" t="s">
        <v>214</v>
      </c>
      <c r="Q94" s="223" t="s">
        <v>214</v>
      </c>
      <c r="R94" s="223" t="s">
        <v>214</v>
      </c>
      <c r="S94" s="223" t="s">
        <v>214</v>
      </c>
      <c r="T94" s="224">
        <v>0</v>
      </c>
      <c r="U94" s="224">
        <v>11100</v>
      </c>
      <c r="V94" s="224">
        <v>0</v>
      </c>
      <c r="W94" s="224">
        <v>4600</v>
      </c>
      <c r="X94" s="224">
        <v>0</v>
      </c>
      <c r="Y94" s="224">
        <v>6500</v>
      </c>
      <c r="Z94" s="224">
        <v>972053</v>
      </c>
      <c r="AA94" s="224">
        <v>0</v>
      </c>
      <c r="AB94" s="224">
        <v>965276</v>
      </c>
      <c r="AC94" s="224">
        <v>0</v>
      </c>
      <c r="AD94" s="224">
        <v>6777</v>
      </c>
      <c r="AE94" s="224">
        <v>64</v>
      </c>
      <c r="AF94" s="224">
        <v>1617</v>
      </c>
      <c r="AG94" s="224">
        <v>0</v>
      </c>
      <c r="AH94" s="224">
        <v>10609</v>
      </c>
      <c r="AI94" s="224">
        <v>0</v>
      </c>
      <c r="AJ94" s="224">
        <v>4404</v>
      </c>
      <c r="AK94" s="224">
        <v>0</v>
      </c>
      <c r="AL94" s="224">
        <v>6205</v>
      </c>
      <c r="AM94" s="224">
        <v>850683</v>
      </c>
      <c r="AN94" s="224">
        <v>0</v>
      </c>
      <c r="AO94" s="224">
        <v>886157</v>
      </c>
      <c r="AP94" s="224">
        <v>0</v>
      </c>
      <c r="AQ94" s="224">
        <v>-35474</v>
      </c>
      <c r="AR94" s="224">
        <v>63</v>
      </c>
      <c r="AS94" s="224">
        <v>1298</v>
      </c>
      <c r="AT94" s="224">
        <v>0</v>
      </c>
      <c r="AU94" s="224">
        <v>3630401</v>
      </c>
      <c r="AV94" s="224">
        <v>4</v>
      </c>
      <c r="AW94" s="224">
        <v>1295</v>
      </c>
      <c r="AX94" s="224">
        <v>0</v>
      </c>
      <c r="AY94" s="224">
        <v>0</v>
      </c>
      <c r="AZ94" s="224">
        <v>0</v>
      </c>
      <c r="BA94" s="224">
        <v>0</v>
      </c>
      <c r="BB94" s="224">
        <v>0</v>
      </c>
      <c r="BC94" s="224">
        <v>0</v>
      </c>
      <c r="BD94" s="224">
        <v>2</v>
      </c>
      <c r="BE94" s="224">
        <v>0</v>
      </c>
      <c r="BF94" s="224">
        <v>0</v>
      </c>
      <c r="BG94" s="224">
        <v>0</v>
      </c>
      <c r="BH94" s="224">
        <v>0</v>
      </c>
      <c r="BI94" s="224">
        <v>0</v>
      </c>
      <c r="BJ94" s="224">
        <v>0</v>
      </c>
      <c r="BK94" s="224">
        <v>3</v>
      </c>
      <c r="BL94" s="224">
        <v>0</v>
      </c>
      <c r="BM94" s="224">
        <v>0</v>
      </c>
      <c r="BN94" s="224">
        <v>0</v>
      </c>
      <c r="BO94" s="224">
        <v>0</v>
      </c>
      <c r="BP94" s="224">
        <v>0</v>
      </c>
      <c r="BQ94" s="224">
        <v>0</v>
      </c>
      <c r="BR94" s="224">
        <v>2409</v>
      </c>
      <c r="BS94" s="224">
        <v>0</v>
      </c>
      <c r="BT94" s="224">
        <v>585</v>
      </c>
      <c r="BU94" s="224">
        <v>6205</v>
      </c>
      <c r="BV94" s="224">
        <v>0</v>
      </c>
      <c r="BW94" s="224">
        <v>0</v>
      </c>
      <c r="BX94" s="224">
        <v>2</v>
      </c>
      <c r="BY94" s="224">
        <v>1</v>
      </c>
      <c r="BZ94" s="224">
        <v>2</v>
      </c>
      <c r="CA94" s="224">
        <v>0</v>
      </c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  <c r="CY94" s="224"/>
      <c r="CZ94" s="224"/>
      <c r="DA94" s="224"/>
      <c r="DB94" s="224"/>
      <c r="DC94" s="224"/>
      <c r="DD94" s="224"/>
      <c r="DE94" s="224"/>
      <c r="DF94" s="224"/>
      <c r="DG94" s="224"/>
      <c r="DH94" s="224"/>
      <c r="DI94" s="224"/>
      <c r="DJ94" s="224"/>
      <c r="DK94" s="224"/>
      <c r="DL94" s="224"/>
      <c r="DM94" s="224"/>
      <c r="DN94" s="224"/>
    </row>
    <row r="95" spans="1:118" x14ac:dyDescent="0.2">
      <c r="A95" s="222" t="str">
        <f t="shared" si="3"/>
        <v>0402601262129000</v>
      </c>
      <c r="B95" s="223" t="s">
        <v>947</v>
      </c>
      <c r="C95" s="223" t="s">
        <v>212</v>
      </c>
      <c r="D95" s="223" t="s">
        <v>220</v>
      </c>
      <c r="E95" s="223" t="s">
        <v>214</v>
      </c>
      <c r="F95" s="223" t="s">
        <v>235</v>
      </c>
      <c r="G95" s="223" t="s">
        <v>236</v>
      </c>
      <c r="H95" s="223" t="s">
        <v>215</v>
      </c>
      <c r="I95" s="224"/>
      <c r="J95" s="223" t="s">
        <v>223</v>
      </c>
      <c r="K95" s="223" t="s">
        <v>217</v>
      </c>
      <c r="L95" s="223" t="s">
        <v>214</v>
      </c>
      <c r="M95" s="223" t="s">
        <v>370</v>
      </c>
      <c r="N95" s="223" t="s">
        <v>371</v>
      </c>
      <c r="O95" s="223" t="s">
        <v>214</v>
      </c>
      <c r="P95" s="223" t="s">
        <v>214</v>
      </c>
      <c r="Q95" s="223" t="s">
        <v>214</v>
      </c>
      <c r="R95" s="223" t="s">
        <v>214</v>
      </c>
      <c r="S95" s="223" t="s">
        <v>214</v>
      </c>
      <c r="T95" s="224">
        <v>42568</v>
      </c>
      <c r="U95" s="224">
        <v>42435</v>
      </c>
      <c r="V95" s="224">
        <v>42435</v>
      </c>
      <c r="W95" s="224">
        <v>0</v>
      </c>
      <c r="X95" s="224">
        <v>0</v>
      </c>
      <c r="Y95" s="224">
        <v>0</v>
      </c>
      <c r="Z95" s="224">
        <v>133</v>
      </c>
      <c r="AA95" s="224">
        <v>0</v>
      </c>
      <c r="AB95" s="224">
        <v>0</v>
      </c>
      <c r="AC95" s="224">
        <v>0</v>
      </c>
      <c r="AD95" s="224">
        <v>133</v>
      </c>
      <c r="AE95" s="224">
        <v>13089</v>
      </c>
      <c r="AF95" s="224">
        <v>4442</v>
      </c>
      <c r="AG95" s="224">
        <v>0</v>
      </c>
      <c r="AH95" s="224">
        <v>0</v>
      </c>
      <c r="AI95" s="224">
        <v>4442</v>
      </c>
      <c r="AJ95" s="224">
        <v>8647</v>
      </c>
      <c r="AK95" s="224">
        <v>1394</v>
      </c>
      <c r="AL95" s="224">
        <v>1394</v>
      </c>
      <c r="AM95" s="224">
        <v>0</v>
      </c>
      <c r="AN95" s="224">
        <v>7253</v>
      </c>
      <c r="AO95" s="224">
        <v>29479</v>
      </c>
      <c r="AP95" s="224">
        <v>0</v>
      </c>
      <c r="AQ95" s="224">
        <v>0</v>
      </c>
      <c r="AR95" s="224">
        <v>0</v>
      </c>
      <c r="AS95" s="224">
        <v>0</v>
      </c>
      <c r="AT95" s="224">
        <v>0</v>
      </c>
      <c r="AU95" s="224">
        <v>0</v>
      </c>
      <c r="AV95" s="224">
        <v>0</v>
      </c>
      <c r="AW95" s="224">
        <v>0</v>
      </c>
      <c r="AX95" s="224">
        <v>0</v>
      </c>
      <c r="AY95" s="224">
        <v>0</v>
      </c>
      <c r="AZ95" s="224">
        <v>28137</v>
      </c>
      <c r="BA95" s="224">
        <v>0</v>
      </c>
      <c r="BB95" s="224">
        <v>0</v>
      </c>
      <c r="BC95" s="224">
        <v>0</v>
      </c>
      <c r="BD95" s="224">
        <v>0</v>
      </c>
      <c r="BE95" s="224">
        <v>0</v>
      </c>
      <c r="BF95" s="224">
        <v>0</v>
      </c>
      <c r="BG95" s="224">
        <v>0</v>
      </c>
      <c r="BH95" s="224">
        <v>0</v>
      </c>
      <c r="BI95" s="224">
        <v>0</v>
      </c>
      <c r="BJ95" s="224">
        <v>0</v>
      </c>
      <c r="BK95" s="224">
        <v>0</v>
      </c>
      <c r="BL95" s="224">
        <v>0</v>
      </c>
      <c r="BM95" s="224">
        <v>0</v>
      </c>
      <c r="BN95" s="224">
        <v>0</v>
      </c>
      <c r="BO95" s="224">
        <v>0</v>
      </c>
      <c r="BP95" s="224">
        <v>28137</v>
      </c>
      <c r="BQ95" s="224">
        <v>0</v>
      </c>
      <c r="BR95" s="224">
        <v>0</v>
      </c>
      <c r="BS95" s="224">
        <v>0</v>
      </c>
      <c r="BT95" s="224">
        <v>0</v>
      </c>
      <c r="BU95" s="224">
        <v>0</v>
      </c>
      <c r="BV95" s="224">
        <v>0</v>
      </c>
      <c r="BW95" s="224">
        <v>-28137</v>
      </c>
      <c r="BX95" s="224">
        <v>1342</v>
      </c>
      <c r="BY95" s="224">
        <v>3106</v>
      </c>
      <c r="BZ95" s="224">
        <v>15150</v>
      </c>
      <c r="CA95" s="224">
        <v>0</v>
      </c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  <c r="CY95" s="224"/>
      <c r="CZ95" s="224"/>
      <c r="DA95" s="224"/>
      <c r="DB95" s="224"/>
      <c r="DC95" s="224"/>
      <c r="DD95" s="224"/>
      <c r="DE95" s="224"/>
      <c r="DF95" s="224"/>
      <c r="DG95" s="224"/>
      <c r="DH95" s="224"/>
      <c r="DI95" s="224"/>
      <c r="DJ95" s="224"/>
      <c r="DK95" s="224"/>
      <c r="DL95" s="224"/>
      <c r="DM95" s="224"/>
      <c r="DN95" s="224"/>
    </row>
    <row r="96" spans="1:118" x14ac:dyDescent="0.2">
      <c r="A96" s="222" t="str">
        <f t="shared" si="3"/>
        <v>1222601262129000</v>
      </c>
      <c r="B96" s="223" t="s">
        <v>947</v>
      </c>
      <c r="C96" s="223" t="s">
        <v>212</v>
      </c>
      <c r="D96" s="223" t="s">
        <v>216</v>
      </c>
      <c r="E96" s="223" t="s">
        <v>372</v>
      </c>
      <c r="F96" s="223" t="s">
        <v>235</v>
      </c>
      <c r="G96" s="223" t="s">
        <v>236</v>
      </c>
      <c r="H96" s="223" t="s">
        <v>215</v>
      </c>
      <c r="I96" s="224"/>
      <c r="J96" s="223" t="s">
        <v>223</v>
      </c>
      <c r="K96" s="223" t="s">
        <v>217</v>
      </c>
      <c r="L96" s="223" t="s">
        <v>214</v>
      </c>
      <c r="M96" s="223" t="s">
        <v>370</v>
      </c>
      <c r="N96" s="223" t="s">
        <v>371</v>
      </c>
      <c r="O96" s="223" t="s">
        <v>214</v>
      </c>
      <c r="P96" s="223" t="s">
        <v>214</v>
      </c>
      <c r="Q96" s="223" t="s">
        <v>214</v>
      </c>
      <c r="R96" s="223" t="s">
        <v>214</v>
      </c>
      <c r="S96" s="223" t="s">
        <v>214</v>
      </c>
      <c r="T96" s="224">
        <v>14027</v>
      </c>
      <c r="U96" s="224">
        <v>14027</v>
      </c>
      <c r="V96" s="224">
        <v>0</v>
      </c>
      <c r="W96" s="224">
        <v>0</v>
      </c>
      <c r="X96" s="224">
        <v>0</v>
      </c>
      <c r="Y96" s="224">
        <v>14027</v>
      </c>
      <c r="Z96" s="224">
        <v>0</v>
      </c>
      <c r="AA96" s="224">
        <v>0</v>
      </c>
      <c r="AB96" s="224">
        <v>0</v>
      </c>
      <c r="AC96" s="224">
        <v>0</v>
      </c>
      <c r="AD96" s="224">
        <v>0</v>
      </c>
      <c r="AE96" s="224">
        <v>530</v>
      </c>
      <c r="AF96" s="224">
        <v>530</v>
      </c>
      <c r="AG96" s="224">
        <v>0</v>
      </c>
      <c r="AH96" s="224">
        <v>0</v>
      </c>
      <c r="AI96" s="224">
        <v>530</v>
      </c>
      <c r="AJ96" s="224">
        <v>0</v>
      </c>
      <c r="AK96" s="224">
        <v>0</v>
      </c>
      <c r="AL96" s="224">
        <v>0</v>
      </c>
      <c r="AM96" s="224">
        <v>0</v>
      </c>
      <c r="AN96" s="224">
        <v>0</v>
      </c>
      <c r="AO96" s="224">
        <v>13497</v>
      </c>
      <c r="AP96" s="224">
        <v>0</v>
      </c>
      <c r="AQ96" s="224">
        <v>0</v>
      </c>
      <c r="AR96" s="224">
        <v>0</v>
      </c>
      <c r="AS96" s="224">
        <v>0</v>
      </c>
      <c r="AT96" s="224">
        <v>0</v>
      </c>
      <c r="AU96" s="224">
        <v>0</v>
      </c>
      <c r="AV96" s="224">
        <v>0</v>
      </c>
      <c r="AW96" s="224">
        <v>0</v>
      </c>
      <c r="AX96" s="224">
        <v>0</v>
      </c>
      <c r="AY96" s="224">
        <v>0</v>
      </c>
      <c r="AZ96" s="224">
        <v>7000</v>
      </c>
      <c r="BA96" s="224">
        <v>0</v>
      </c>
      <c r="BB96" s="224">
        <v>0</v>
      </c>
      <c r="BC96" s="224">
        <v>0</v>
      </c>
      <c r="BD96" s="224">
        <v>0</v>
      </c>
      <c r="BE96" s="224">
        <v>0</v>
      </c>
      <c r="BF96" s="224">
        <v>0</v>
      </c>
      <c r="BG96" s="224">
        <v>0</v>
      </c>
      <c r="BH96" s="224">
        <v>0</v>
      </c>
      <c r="BI96" s="224">
        <v>0</v>
      </c>
      <c r="BJ96" s="224">
        <v>0</v>
      </c>
      <c r="BK96" s="224">
        <v>0</v>
      </c>
      <c r="BL96" s="224">
        <v>0</v>
      </c>
      <c r="BM96" s="224">
        <v>0</v>
      </c>
      <c r="BN96" s="224">
        <v>0</v>
      </c>
      <c r="BO96" s="224">
        <v>0</v>
      </c>
      <c r="BP96" s="224">
        <v>0</v>
      </c>
      <c r="BQ96" s="224">
        <v>0</v>
      </c>
      <c r="BR96" s="224">
        <v>0</v>
      </c>
      <c r="BS96" s="224">
        <v>0</v>
      </c>
      <c r="BT96" s="224">
        <v>0</v>
      </c>
      <c r="BU96" s="224">
        <v>7000</v>
      </c>
      <c r="BV96" s="224">
        <v>0</v>
      </c>
      <c r="BW96" s="224">
        <v>-7000</v>
      </c>
      <c r="BX96" s="224">
        <v>6497</v>
      </c>
      <c r="BY96" s="224">
        <v>0</v>
      </c>
      <c r="BZ96" s="224">
        <v>53544</v>
      </c>
      <c r="CA96" s="224">
        <v>0</v>
      </c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  <c r="CY96" s="224"/>
      <c r="CZ96" s="224"/>
      <c r="DA96" s="224"/>
      <c r="DB96" s="224"/>
      <c r="DC96" s="224"/>
      <c r="DD96" s="224"/>
      <c r="DE96" s="224"/>
      <c r="DF96" s="224"/>
      <c r="DG96" s="224"/>
      <c r="DH96" s="224"/>
      <c r="DI96" s="224"/>
      <c r="DJ96" s="224"/>
      <c r="DK96" s="224"/>
      <c r="DL96" s="224"/>
      <c r="DM96" s="224"/>
      <c r="DN96" s="224"/>
    </row>
    <row r="97" spans="1:118" x14ac:dyDescent="0.2">
      <c r="A97" s="222" t="str">
        <f t="shared" si="3"/>
        <v>1622601262129001</v>
      </c>
      <c r="B97" s="223" t="s">
        <v>947</v>
      </c>
      <c r="C97" s="223" t="s">
        <v>212</v>
      </c>
      <c r="D97" s="223" t="s">
        <v>225</v>
      </c>
      <c r="E97" s="223" t="s">
        <v>372</v>
      </c>
      <c r="F97" s="223" t="s">
        <v>235</v>
      </c>
      <c r="G97" s="223" t="s">
        <v>236</v>
      </c>
      <c r="H97" s="223" t="s">
        <v>381</v>
      </c>
      <c r="I97" s="223" t="s">
        <v>384</v>
      </c>
      <c r="J97" s="223" t="s">
        <v>223</v>
      </c>
      <c r="K97" s="223" t="s">
        <v>217</v>
      </c>
      <c r="L97" s="223" t="s">
        <v>375</v>
      </c>
      <c r="M97" s="223" t="s">
        <v>370</v>
      </c>
      <c r="N97" s="223" t="s">
        <v>371</v>
      </c>
      <c r="O97" s="223" t="s">
        <v>372</v>
      </c>
      <c r="P97" s="223" t="s">
        <v>371</v>
      </c>
      <c r="Q97" s="223" t="s">
        <v>214</v>
      </c>
      <c r="R97" s="223" t="s">
        <v>214</v>
      </c>
      <c r="S97" s="223" t="s">
        <v>214</v>
      </c>
      <c r="T97" s="224">
        <v>8614</v>
      </c>
      <c r="U97" s="224">
        <v>8587</v>
      </c>
      <c r="V97" s="224">
        <v>0</v>
      </c>
      <c r="W97" s="224">
        <v>0</v>
      </c>
      <c r="X97" s="224">
        <v>0</v>
      </c>
      <c r="Y97" s="224">
        <v>8587</v>
      </c>
      <c r="Z97" s="224">
        <v>27</v>
      </c>
      <c r="AA97" s="224">
        <v>0</v>
      </c>
      <c r="AB97" s="224">
        <v>0</v>
      </c>
      <c r="AC97" s="224">
        <v>0</v>
      </c>
      <c r="AD97" s="224">
        <v>27</v>
      </c>
      <c r="AE97" s="224">
        <v>6599</v>
      </c>
      <c r="AF97" s="224">
        <v>455</v>
      </c>
      <c r="AG97" s="224">
        <v>0</v>
      </c>
      <c r="AH97" s="224">
        <v>0</v>
      </c>
      <c r="AI97" s="224">
        <v>455</v>
      </c>
      <c r="AJ97" s="224">
        <v>6144</v>
      </c>
      <c r="AK97" s="224">
        <v>6144</v>
      </c>
      <c r="AL97" s="224">
        <v>6144</v>
      </c>
      <c r="AM97" s="224">
        <v>0</v>
      </c>
      <c r="AN97" s="224">
        <v>0</v>
      </c>
      <c r="AO97" s="224">
        <v>2015</v>
      </c>
      <c r="AP97" s="224">
        <v>116100</v>
      </c>
      <c r="AQ97" s="224">
        <v>48100</v>
      </c>
      <c r="AR97" s="224">
        <v>0</v>
      </c>
      <c r="AS97" s="224">
        <v>68000</v>
      </c>
      <c r="AT97" s="224">
        <v>0</v>
      </c>
      <c r="AU97" s="224">
        <v>0</v>
      </c>
      <c r="AV97" s="224">
        <v>0</v>
      </c>
      <c r="AW97" s="224">
        <v>0</v>
      </c>
      <c r="AX97" s="224">
        <v>0</v>
      </c>
      <c r="AY97" s="224">
        <v>0</v>
      </c>
      <c r="AZ97" s="224">
        <v>110339</v>
      </c>
      <c r="BA97" s="224">
        <v>48175</v>
      </c>
      <c r="BB97" s="224">
        <v>0</v>
      </c>
      <c r="BC97" s="224">
        <v>0</v>
      </c>
      <c r="BD97" s="224">
        <v>0</v>
      </c>
      <c r="BE97" s="224">
        <v>0</v>
      </c>
      <c r="BF97" s="224">
        <v>48175</v>
      </c>
      <c r="BG97" s="224">
        <v>48100</v>
      </c>
      <c r="BH97" s="224">
        <v>0</v>
      </c>
      <c r="BI97" s="224">
        <v>48100</v>
      </c>
      <c r="BJ97" s="224">
        <v>0</v>
      </c>
      <c r="BK97" s="224">
        <v>0</v>
      </c>
      <c r="BL97" s="224">
        <v>0</v>
      </c>
      <c r="BM97" s="224">
        <v>0</v>
      </c>
      <c r="BN97" s="224">
        <v>0</v>
      </c>
      <c r="BO97" s="224">
        <v>75</v>
      </c>
      <c r="BP97" s="224">
        <v>62164</v>
      </c>
      <c r="BQ97" s="224">
        <v>0</v>
      </c>
      <c r="BR97" s="224">
        <v>0</v>
      </c>
      <c r="BS97" s="224">
        <v>0</v>
      </c>
      <c r="BT97" s="224">
        <v>0</v>
      </c>
      <c r="BU97" s="224">
        <v>0</v>
      </c>
      <c r="BV97" s="224">
        <v>0</v>
      </c>
      <c r="BW97" s="224">
        <v>5761</v>
      </c>
      <c r="BX97" s="224">
        <v>7776</v>
      </c>
      <c r="BY97" s="224">
        <v>0</v>
      </c>
      <c r="BZ97" s="224">
        <v>4581</v>
      </c>
      <c r="CA97" s="224">
        <v>0</v>
      </c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  <c r="CZ97" s="224"/>
      <c r="DA97" s="224"/>
      <c r="DB97" s="224"/>
      <c r="DC97" s="224"/>
      <c r="DD97" s="224"/>
      <c r="DE97" s="224"/>
      <c r="DF97" s="224"/>
      <c r="DG97" s="224"/>
      <c r="DH97" s="224"/>
      <c r="DI97" s="224"/>
      <c r="DJ97" s="224"/>
      <c r="DK97" s="224"/>
      <c r="DL97" s="224"/>
      <c r="DM97" s="224"/>
      <c r="DN97" s="224"/>
    </row>
    <row r="98" spans="1:118" x14ac:dyDescent="0.2">
      <c r="A98" s="222" t="str">
        <f t="shared" si="3"/>
        <v>1622601262129002</v>
      </c>
      <c r="B98" s="223" t="s">
        <v>947</v>
      </c>
      <c r="C98" s="223" t="s">
        <v>212</v>
      </c>
      <c r="D98" s="223" t="s">
        <v>225</v>
      </c>
      <c r="E98" s="225" t="s">
        <v>18</v>
      </c>
      <c r="F98" s="223" t="s">
        <v>235</v>
      </c>
      <c r="G98" s="223" t="s">
        <v>236</v>
      </c>
      <c r="H98" s="223" t="s">
        <v>380</v>
      </c>
      <c r="I98" s="223" t="s">
        <v>849</v>
      </c>
      <c r="J98" s="223" t="s">
        <v>223</v>
      </c>
      <c r="K98" s="223" t="s">
        <v>217</v>
      </c>
      <c r="L98" s="223" t="s">
        <v>375</v>
      </c>
      <c r="M98" s="223" t="s">
        <v>370</v>
      </c>
      <c r="N98" s="223" t="s">
        <v>372</v>
      </c>
      <c r="O98" s="223" t="s">
        <v>370</v>
      </c>
      <c r="P98" s="223" t="s">
        <v>371</v>
      </c>
      <c r="Q98" s="223" t="s">
        <v>214</v>
      </c>
      <c r="R98" s="223" t="s">
        <v>214</v>
      </c>
      <c r="S98" s="223" t="s">
        <v>214</v>
      </c>
      <c r="T98" s="224">
        <v>58282</v>
      </c>
      <c r="U98" s="224">
        <v>58055</v>
      </c>
      <c r="V98" s="224">
        <v>58055</v>
      </c>
      <c r="W98" s="224">
        <v>0</v>
      </c>
      <c r="X98" s="224">
        <v>0</v>
      </c>
      <c r="Y98" s="224">
        <v>0</v>
      </c>
      <c r="Z98" s="224">
        <v>227</v>
      </c>
      <c r="AA98" s="224">
        <v>121</v>
      </c>
      <c r="AB98" s="224">
        <v>0</v>
      </c>
      <c r="AC98" s="224">
        <v>0</v>
      </c>
      <c r="AD98" s="224">
        <v>106</v>
      </c>
      <c r="AE98" s="224">
        <v>70524</v>
      </c>
      <c r="AF98" s="224">
        <v>70499</v>
      </c>
      <c r="AG98" s="224">
        <v>0</v>
      </c>
      <c r="AH98" s="224">
        <v>0</v>
      </c>
      <c r="AI98" s="224">
        <v>70499</v>
      </c>
      <c r="AJ98" s="224">
        <v>25</v>
      </c>
      <c r="AK98" s="224">
        <v>25</v>
      </c>
      <c r="AL98" s="224">
        <v>25</v>
      </c>
      <c r="AM98" s="224">
        <v>0</v>
      </c>
      <c r="AN98" s="224">
        <v>0</v>
      </c>
      <c r="AO98" s="224">
        <v>-12242</v>
      </c>
      <c r="AP98" s="224">
        <v>0</v>
      </c>
      <c r="AQ98" s="224">
        <v>0</v>
      </c>
      <c r="AR98" s="224">
        <v>0</v>
      </c>
      <c r="AS98" s="224">
        <v>0</v>
      </c>
      <c r="AT98" s="224">
        <v>0</v>
      </c>
      <c r="AU98" s="224">
        <v>0</v>
      </c>
      <c r="AV98" s="224">
        <v>0</v>
      </c>
      <c r="AW98" s="224">
        <v>0</v>
      </c>
      <c r="AX98" s="224">
        <v>0</v>
      </c>
      <c r="AY98" s="224">
        <v>0</v>
      </c>
      <c r="AZ98" s="224">
        <v>0</v>
      </c>
      <c r="BA98" s="224">
        <v>0</v>
      </c>
      <c r="BB98" s="224">
        <v>0</v>
      </c>
      <c r="BC98" s="224">
        <v>0</v>
      </c>
      <c r="BD98" s="224">
        <v>0</v>
      </c>
      <c r="BE98" s="224">
        <v>0</v>
      </c>
      <c r="BF98" s="224">
        <v>0</v>
      </c>
      <c r="BG98" s="224">
        <v>0</v>
      </c>
      <c r="BH98" s="224">
        <v>0</v>
      </c>
      <c r="BI98" s="224">
        <v>0</v>
      </c>
      <c r="BJ98" s="224">
        <v>0</v>
      </c>
      <c r="BK98" s="224">
        <v>0</v>
      </c>
      <c r="BL98" s="224">
        <v>0</v>
      </c>
      <c r="BM98" s="224">
        <v>0</v>
      </c>
      <c r="BN98" s="224">
        <v>0</v>
      </c>
      <c r="BO98" s="224">
        <v>0</v>
      </c>
      <c r="BP98" s="224">
        <v>0</v>
      </c>
      <c r="BQ98" s="224">
        <v>0</v>
      </c>
      <c r="BR98" s="224">
        <v>0</v>
      </c>
      <c r="BS98" s="224">
        <v>0</v>
      </c>
      <c r="BT98" s="224">
        <v>0</v>
      </c>
      <c r="BU98" s="224">
        <v>0</v>
      </c>
      <c r="BV98" s="224">
        <v>0</v>
      </c>
      <c r="BW98" s="224">
        <v>0</v>
      </c>
      <c r="BX98" s="224">
        <v>-12242</v>
      </c>
      <c r="BY98" s="224">
        <v>0</v>
      </c>
      <c r="BZ98" s="224">
        <v>21232</v>
      </c>
      <c r="CA98" s="224">
        <v>0</v>
      </c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  <c r="CY98" s="224"/>
      <c r="CZ98" s="224"/>
      <c r="DA98" s="224"/>
      <c r="DB98" s="224"/>
      <c r="DC98" s="224"/>
      <c r="DD98" s="224"/>
      <c r="DE98" s="224"/>
      <c r="DF98" s="224"/>
      <c r="DG98" s="224"/>
      <c r="DH98" s="224"/>
      <c r="DI98" s="224"/>
      <c r="DJ98" s="224"/>
      <c r="DK98" s="224"/>
      <c r="DL98" s="224"/>
      <c r="DM98" s="224"/>
      <c r="DN98" s="224"/>
    </row>
    <row r="99" spans="1:118" x14ac:dyDescent="0.2">
      <c r="A99" s="222" t="str">
        <f t="shared" si="3"/>
        <v>0402602262129000</v>
      </c>
      <c r="B99" s="223" t="s">
        <v>947</v>
      </c>
      <c r="C99" s="223" t="s">
        <v>212</v>
      </c>
      <c r="D99" s="223" t="s">
        <v>220</v>
      </c>
      <c r="E99" s="223" t="s">
        <v>214</v>
      </c>
      <c r="F99" s="223" t="s">
        <v>235</v>
      </c>
      <c r="G99" s="223" t="s">
        <v>236</v>
      </c>
      <c r="H99" s="223" t="s">
        <v>215</v>
      </c>
      <c r="I99" s="224"/>
      <c r="J99" s="223" t="s">
        <v>223</v>
      </c>
      <c r="K99" s="223" t="s">
        <v>219</v>
      </c>
      <c r="L99" s="223" t="s">
        <v>214</v>
      </c>
      <c r="M99" s="223" t="s">
        <v>370</v>
      </c>
      <c r="N99" s="223" t="s">
        <v>371</v>
      </c>
      <c r="O99" s="223" t="s">
        <v>214</v>
      </c>
      <c r="P99" s="223" t="s">
        <v>214</v>
      </c>
      <c r="Q99" s="223" t="s">
        <v>214</v>
      </c>
      <c r="R99" s="223" t="s">
        <v>214</v>
      </c>
      <c r="S99" s="223" t="s">
        <v>214</v>
      </c>
      <c r="T99" s="224">
        <v>0</v>
      </c>
      <c r="U99" s="224">
        <v>13386</v>
      </c>
      <c r="V99" s="224">
        <v>0</v>
      </c>
      <c r="W99" s="224">
        <v>0</v>
      </c>
      <c r="X99" s="224">
        <v>0</v>
      </c>
      <c r="Y99" s="224">
        <v>0</v>
      </c>
      <c r="Z99" s="224">
        <v>0</v>
      </c>
      <c r="AA99" s="224">
        <v>13386</v>
      </c>
      <c r="AB99" s="224">
        <v>0</v>
      </c>
      <c r="AC99" s="224">
        <v>454</v>
      </c>
      <c r="AD99" s="224">
        <v>0</v>
      </c>
      <c r="AE99" s="224">
        <v>0</v>
      </c>
      <c r="AF99" s="224">
        <v>454</v>
      </c>
      <c r="AG99" s="224">
        <v>0</v>
      </c>
      <c r="AH99" s="224">
        <v>0</v>
      </c>
      <c r="AI99" s="224">
        <v>0</v>
      </c>
      <c r="AJ99" s="224">
        <v>0</v>
      </c>
      <c r="AK99" s="224">
        <v>0</v>
      </c>
      <c r="AL99" s="224">
        <v>0</v>
      </c>
      <c r="AM99" s="224">
        <v>0</v>
      </c>
      <c r="AN99" s="224">
        <v>0</v>
      </c>
      <c r="AO99" s="224">
        <v>0</v>
      </c>
      <c r="AP99" s="224"/>
      <c r="AQ99" s="224"/>
      <c r="AR99" s="224"/>
      <c r="AS99" s="224"/>
      <c r="AT99" s="224"/>
      <c r="AU99" s="224">
        <v>0</v>
      </c>
      <c r="AV99" s="224">
        <v>0</v>
      </c>
      <c r="AW99" s="224">
        <v>0</v>
      </c>
      <c r="AX99" s="224">
        <v>0</v>
      </c>
      <c r="AY99" s="224">
        <v>0</v>
      </c>
      <c r="AZ99" s="224">
        <v>0</v>
      </c>
      <c r="BA99" s="224">
        <v>0</v>
      </c>
      <c r="BB99" s="224">
        <v>0</v>
      </c>
      <c r="BC99" s="224">
        <v>0</v>
      </c>
      <c r="BD99" s="224">
        <v>0</v>
      </c>
      <c r="BE99" s="224">
        <v>0</v>
      </c>
      <c r="BF99" s="224">
        <v>0</v>
      </c>
      <c r="BG99" s="224">
        <v>0</v>
      </c>
      <c r="BH99" s="224">
        <v>0</v>
      </c>
      <c r="BI99" s="224">
        <v>0</v>
      </c>
      <c r="BJ99" s="224">
        <v>0</v>
      </c>
      <c r="BK99" s="224">
        <v>0</v>
      </c>
      <c r="BL99" s="224">
        <v>0</v>
      </c>
      <c r="BM99" s="224">
        <v>0</v>
      </c>
      <c r="BN99" s="224">
        <v>0</v>
      </c>
      <c r="BO99" s="224">
        <v>0</v>
      </c>
      <c r="BP99" s="224">
        <v>0</v>
      </c>
      <c r="BQ99" s="224">
        <v>0</v>
      </c>
      <c r="BR99" s="224">
        <v>0</v>
      </c>
      <c r="BS99" s="224">
        <v>0</v>
      </c>
      <c r="BT99" s="224">
        <v>0</v>
      </c>
      <c r="BU99" s="224">
        <v>0</v>
      </c>
      <c r="BV99" s="224">
        <v>0</v>
      </c>
      <c r="BW99" s="224">
        <v>0</v>
      </c>
      <c r="BX99" s="224">
        <v>0</v>
      </c>
      <c r="BY99" s="224">
        <v>0</v>
      </c>
      <c r="BZ99" s="224">
        <v>0</v>
      </c>
      <c r="CA99" s="224">
        <v>0</v>
      </c>
      <c r="CB99" s="224">
        <v>0</v>
      </c>
      <c r="CC99" s="224">
        <v>0</v>
      </c>
      <c r="CD99" s="224">
        <v>454</v>
      </c>
      <c r="CE99" s="224">
        <v>0</v>
      </c>
      <c r="CF99" s="224">
        <v>0</v>
      </c>
      <c r="CG99" s="224">
        <v>0</v>
      </c>
      <c r="CH99" s="224">
        <v>0</v>
      </c>
      <c r="CI99" s="224">
        <v>0</v>
      </c>
      <c r="CJ99" s="224">
        <v>0</v>
      </c>
      <c r="CK99" s="224">
        <v>0</v>
      </c>
      <c r="CL99" s="224">
        <v>0</v>
      </c>
      <c r="CM99" s="224">
        <v>0</v>
      </c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</row>
    <row r="100" spans="1:118" x14ac:dyDescent="0.2">
      <c r="A100" s="222" t="str">
        <f t="shared" si="3"/>
        <v>1222602262129000</v>
      </c>
      <c r="B100" s="223" t="s">
        <v>947</v>
      </c>
      <c r="C100" s="223" t="s">
        <v>212</v>
      </c>
      <c r="D100" s="223" t="s">
        <v>216</v>
      </c>
      <c r="E100" s="223" t="s">
        <v>372</v>
      </c>
      <c r="F100" s="223" t="s">
        <v>235</v>
      </c>
      <c r="G100" s="223" t="s">
        <v>236</v>
      </c>
      <c r="H100" s="223" t="s">
        <v>215</v>
      </c>
      <c r="I100" s="224"/>
      <c r="J100" s="223" t="s">
        <v>223</v>
      </c>
      <c r="K100" s="223" t="s">
        <v>219</v>
      </c>
      <c r="L100" s="223" t="s">
        <v>214</v>
      </c>
      <c r="M100" s="223" t="s">
        <v>370</v>
      </c>
      <c r="N100" s="223" t="s">
        <v>371</v>
      </c>
      <c r="O100" s="223" t="s">
        <v>214</v>
      </c>
      <c r="P100" s="223" t="s">
        <v>214</v>
      </c>
      <c r="Q100" s="223" t="s">
        <v>214</v>
      </c>
      <c r="R100" s="223" t="s">
        <v>214</v>
      </c>
      <c r="S100" s="223" t="s">
        <v>214</v>
      </c>
      <c r="T100" s="224">
        <v>0</v>
      </c>
      <c r="U100" s="224">
        <v>60041</v>
      </c>
      <c r="V100" s="224">
        <v>0</v>
      </c>
      <c r="W100" s="224">
        <v>0</v>
      </c>
      <c r="X100" s="224">
        <v>0</v>
      </c>
      <c r="Y100" s="224">
        <v>0</v>
      </c>
      <c r="Z100" s="224">
        <v>0</v>
      </c>
      <c r="AA100" s="224">
        <v>60041</v>
      </c>
      <c r="AB100" s="224">
        <v>0</v>
      </c>
      <c r="AC100" s="224">
        <v>0</v>
      </c>
      <c r="AD100" s="224">
        <v>0</v>
      </c>
      <c r="AE100" s="224">
        <v>0</v>
      </c>
      <c r="AF100" s="224">
        <v>0</v>
      </c>
      <c r="AG100" s="224">
        <v>0</v>
      </c>
      <c r="AH100" s="224">
        <v>0</v>
      </c>
      <c r="AI100" s="224">
        <v>0</v>
      </c>
      <c r="AJ100" s="224">
        <v>0</v>
      </c>
      <c r="AK100" s="224">
        <v>0</v>
      </c>
      <c r="AL100" s="224">
        <v>0</v>
      </c>
      <c r="AM100" s="224">
        <v>0</v>
      </c>
      <c r="AN100" s="224">
        <v>0</v>
      </c>
      <c r="AO100" s="224">
        <v>0</v>
      </c>
      <c r="AP100" s="224"/>
      <c r="AQ100" s="224"/>
      <c r="AR100" s="224"/>
      <c r="AS100" s="224"/>
      <c r="AT100" s="224"/>
      <c r="AU100" s="224">
        <v>0</v>
      </c>
      <c r="AV100" s="224">
        <v>0</v>
      </c>
      <c r="AW100" s="224">
        <v>0</v>
      </c>
      <c r="AX100" s="224">
        <v>0</v>
      </c>
      <c r="AY100" s="224">
        <v>0</v>
      </c>
      <c r="AZ100" s="224">
        <v>0</v>
      </c>
      <c r="BA100" s="224">
        <v>0</v>
      </c>
      <c r="BB100" s="224">
        <v>0</v>
      </c>
      <c r="BC100" s="224">
        <v>0</v>
      </c>
      <c r="BD100" s="224">
        <v>0</v>
      </c>
      <c r="BE100" s="224">
        <v>0</v>
      </c>
      <c r="BF100" s="224">
        <v>0</v>
      </c>
      <c r="BG100" s="224">
        <v>0</v>
      </c>
      <c r="BH100" s="224">
        <v>0</v>
      </c>
      <c r="BI100" s="224">
        <v>0</v>
      </c>
      <c r="BJ100" s="224">
        <v>0</v>
      </c>
      <c r="BK100" s="224">
        <v>0</v>
      </c>
      <c r="BL100" s="224">
        <v>0</v>
      </c>
      <c r="BM100" s="224">
        <v>0</v>
      </c>
      <c r="BN100" s="224">
        <v>0</v>
      </c>
      <c r="BO100" s="224">
        <v>0</v>
      </c>
      <c r="BP100" s="224">
        <v>0</v>
      </c>
      <c r="BQ100" s="224">
        <v>0</v>
      </c>
      <c r="BR100" s="224">
        <v>0</v>
      </c>
      <c r="BS100" s="224">
        <v>0</v>
      </c>
      <c r="BT100" s="224">
        <v>0</v>
      </c>
      <c r="BU100" s="224">
        <v>0</v>
      </c>
      <c r="BV100" s="224">
        <v>0</v>
      </c>
      <c r="BW100" s="224">
        <v>0</v>
      </c>
      <c r="BX100" s="224">
        <v>0</v>
      </c>
      <c r="BY100" s="224">
        <v>0</v>
      </c>
      <c r="BZ100" s="224">
        <v>0</v>
      </c>
      <c r="CA100" s="224">
        <v>0</v>
      </c>
      <c r="CB100" s="224">
        <v>0</v>
      </c>
      <c r="CC100" s="224">
        <v>0</v>
      </c>
      <c r="CD100" s="224">
        <v>0</v>
      </c>
      <c r="CE100" s="224">
        <v>0</v>
      </c>
      <c r="CF100" s="224">
        <v>0</v>
      </c>
      <c r="CG100" s="224">
        <v>0</v>
      </c>
      <c r="CH100" s="224">
        <v>0</v>
      </c>
      <c r="CI100" s="224">
        <v>0</v>
      </c>
      <c r="CJ100" s="224">
        <v>0</v>
      </c>
      <c r="CK100" s="224">
        <v>0</v>
      </c>
      <c r="CL100" s="224">
        <v>0</v>
      </c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  <c r="CZ100" s="224"/>
      <c r="DA100" s="224"/>
      <c r="DB100" s="224"/>
      <c r="DC100" s="224"/>
      <c r="DD100" s="224"/>
      <c r="DE100" s="224"/>
      <c r="DF100" s="224"/>
      <c r="DG100" s="224"/>
      <c r="DH100" s="224"/>
      <c r="DI100" s="224"/>
      <c r="DJ100" s="224"/>
      <c r="DK100" s="224"/>
      <c r="DL100" s="224"/>
      <c r="DM100" s="224"/>
      <c r="DN100" s="224"/>
    </row>
    <row r="101" spans="1:118" x14ac:dyDescent="0.2">
      <c r="A101" s="222" t="str">
        <f t="shared" si="3"/>
        <v>1622602262129001</v>
      </c>
      <c r="B101" s="223" t="s">
        <v>947</v>
      </c>
      <c r="C101" s="223" t="s">
        <v>212</v>
      </c>
      <c r="D101" s="223" t="s">
        <v>225</v>
      </c>
      <c r="E101" s="223" t="s">
        <v>372</v>
      </c>
      <c r="F101" s="223" t="s">
        <v>235</v>
      </c>
      <c r="G101" s="223" t="s">
        <v>236</v>
      </c>
      <c r="H101" s="223" t="s">
        <v>381</v>
      </c>
      <c r="I101" s="223" t="s">
        <v>384</v>
      </c>
      <c r="J101" s="223" t="s">
        <v>223</v>
      </c>
      <c r="K101" s="223" t="s">
        <v>219</v>
      </c>
      <c r="L101" s="223" t="s">
        <v>375</v>
      </c>
      <c r="M101" s="223" t="s">
        <v>370</v>
      </c>
      <c r="N101" s="223" t="s">
        <v>371</v>
      </c>
      <c r="O101" s="223" t="s">
        <v>372</v>
      </c>
      <c r="P101" s="223" t="s">
        <v>371</v>
      </c>
      <c r="Q101" s="223" t="s">
        <v>214</v>
      </c>
      <c r="R101" s="223" t="s">
        <v>214</v>
      </c>
      <c r="S101" s="223" t="s">
        <v>214</v>
      </c>
      <c r="T101" s="224">
        <v>0</v>
      </c>
      <c r="U101" s="224">
        <v>12357</v>
      </c>
      <c r="V101" s="224">
        <v>0</v>
      </c>
      <c r="W101" s="224">
        <v>0</v>
      </c>
      <c r="X101" s="224">
        <v>0</v>
      </c>
      <c r="Y101" s="224">
        <v>0</v>
      </c>
      <c r="Z101" s="224">
        <v>0</v>
      </c>
      <c r="AA101" s="224">
        <v>12357</v>
      </c>
      <c r="AB101" s="224">
        <v>0</v>
      </c>
      <c r="AC101" s="224">
        <v>48568</v>
      </c>
      <c r="AD101" s="224">
        <v>0</v>
      </c>
      <c r="AE101" s="224">
        <v>0</v>
      </c>
      <c r="AF101" s="224">
        <v>48568</v>
      </c>
      <c r="AG101" s="224">
        <v>0</v>
      </c>
      <c r="AH101" s="224">
        <v>0</v>
      </c>
      <c r="AI101" s="224">
        <v>0</v>
      </c>
      <c r="AJ101" s="224">
        <v>0</v>
      </c>
      <c r="AK101" s="224">
        <v>0</v>
      </c>
      <c r="AL101" s="224">
        <v>0</v>
      </c>
      <c r="AM101" s="224">
        <v>0</v>
      </c>
      <c r="AN101" s="224">
        <v>0</v>
      </c>
      <c r="AO101" s="224">
        <v>0</v>
      </c>
      <c r="AP101" s="224"/>
      <c r="AQ101" s="224"/>
      <c r="AR101" s="224"/>
      <c r="AS101" s="224"/>
      <c r="AT101" s="224"/>
      <c r="AU101" s="224">
        <v>0</v>
      </c>
      <c r="AV101" s="224">
        <v>0</v>
      </c>
      <c r="AW101" s="224">
        <v>0</v>
      </c>
      <c r="AX101" s="224">
        <v>0</v>
      </c>
      <c r="AY101" s="224">
        <v>0</v>
      </c>
      <c r="AZ101" s="224">
        <v>0</v>
      </c>
      <c r="BA101" s="224">
        <v>0</v>
      </c>
      <c r="BB101" s="224">
        <v>0</v>
      </c>
      <c r="BC101" s="224">
        <v>0</v>
      </c>
      <c r="BD101" s="224">
        <v>0</v>
      </c>
      <c r="BE101" s="224">
        <v>0</v>
      </c>
      <c r="BF101" s="224">
        <v>0</v>
      </c>
      <c r="BG101" s="224">
        <v>0</v>
      </c>
      <c r="BH101" s="224">
        <v>0</v>
      </c>
      <c r="BI101" s="224">
        <v>0</v>
      </c>
      <c r="BJ101" s="224">
        <v>0</v>
      </c>
      <c r="BK101" s="224">
        <v>0</v>
      </c>
      <c r="BL101" s="224">
        <v>0</v>
      </c>
      <c r="BM101" s="224">
        <v>0</v>
      </c>
      <c r="BN101" s="224">
        <v>0</v>
      </c>
      <c r="BO101" s="224">
        <v>0</v>
      </c>
      <c r="BP101" s="224">
        <v>0</v>
      </c>
      <c r="BQ101" s="224">
        <v>48175</v>
      </c>
      <c r="BR101" s="224">
        <v>0</v>
      </c>
      <c r="BS101" s="224">
        <v>0</v>
      </c>
      <c r="BT101" s="224">
        <v>0</v>
      </c>
      <c r="BU101" s="224">
        <v>68000</v>
      </c>
      <c r="BV101" s="224">
        <v>0</v>
      </c>
      <c r="BW101" s="224">
        <v>62164</v>
      </c>
      <c r="BX101" s="224">
        <v>0</v>
      </c>
      <c r="BY101" s="224">
        <v>5836</v>
      </c>
      <c r="BZ101" s="224">
        <v>0</v>
      </c>
      <c r="CA101" s="224">
        <v>68000</v>
      </c>
      <c r="CB101" s="224">
        <v>0</v>
      </c>
      <c r="CC101" s="224">
        <v>0</v>
      </c>
      <c r="CD101" s="224">
        <v>0</v>
      </c>
      <c r="CE101" s="224">
        <v>0</v>
      </c>
      <c r="CF101" s="224">
        <v>0</v>
      </c>
      <c r="CG101" s="224">
        <v>0</v>
      </c>
      <c r="CH101" s="224">
        <v>0</v>
      </c>
      <c r="CI101" s="224">
        <v>0</v>
      </c>
      <c r="CJ101" s="224">
        <v>0</v>
      </c>
      <c r="CK101" s="224">
        <v>0</v>
      </c>
      <c r="CL101" s="224">
        <v>0</v>
      </c>
      <c r="CM101" s="224">
        <v>0</v>
      </c>
      <c r="CN101" s="224">
        <v>0</v>
      </c>
      <c r="CO101" s="224">
        <v>0</v>
      </c>
      <c r="CP101" s="224">
        <v>0</v>
      </c>
      <c r="CQ101" s="224">
        <v>0</v>
      </c>
      <c r="CR101" s="224">
        <v>0</v>
      </c>
      <c r="CS101" s="224">
        <v>0</v>
      </c>
      <c r="CT101" s="224">
        <v>0</v>
      </c>
      <c r="CU101" s="224"/>
      <c r="CV101" s="224"/>
      <c r="CW101" s="224"/>
      <c r="CX101" s="224"/>
      <c r="CY101" s="224"/>
      <c r="CZ101" s="224"/>
      <c r="DA101" s="224"/>
      <c r="DB101" s="224"/>
      <c r="DC101" s="224"/>
      <c r="DD101" s="224"/>
      <c r="DE101" s="224"/>
      <c r="DF101" s="224"/>
      <c r="DG101" s="224"/>
      <c r="DH101" s="224"/>
      <c r="DI101" s="224"/>
      <c r="DJ101" s="224"/>
      <c r="DK101" s="224"/>
      <c r="DL101" s="224"/>
      <c r="DM101" s="224"/>
      <c r="DN101" s="224"/>
    </row>
    <row r="102" spans="1:118" x14ac:dyDescent="0.2">
      <c r="A102" s="222" t="str">
        <f t="shared" ref="A102:A133" si="4">+D102&amp;E102&amp;J102&amp;K102&amp;F102&amp;H102</f>
        <v>1622602262129002</v>
      </c>
      <c r="B102" s="223" t="s">
        <v>947</v>
      </c>
      <c r="C102" s="223" t="s">
        <v>212</v>
      </c>
      <c r="D102" s="223" t="s">
        <v>225</v>
      </c>
      <c r="E102" s="225" t="s">
        <v>18</v>
      </c>
      <c r="F102" s="223" t="s">
        <v>235</v>
      </c>
      <c r="G102" s="223" t="s">
        <v>236</v>
      </c>
      <c r="H102" s="223" t="s">
        <v>380</v>
      </c>
      <c r="I102" s="223" t="s">
        <v>849</v>
      </c>
      <c r="J102" s="223" t="s">
        <v>223</v>
      </c>
      <c r="K102" s="223" t="s">
        <v>219</v>
      </c>
      <c r="L102" s="223" t="s">
        <v>375</v>
      </c>
      <c r="M102" s="223" t="s">
        <v>370</v>
      </c>
      <c r="N102" s="223" t="s">
        <v>372</v>
      </c>
      <c r="O102" s="223" t="s">
        <v>370</v>
      </c>
      <c r="P102" s="223" t="s">
        <v>371</v>
      </c>
      <c r="Q102" s="223" t="s">
        <v>214</v>
      </c>
      <c r="R102" s="223" t="s">
        <v>214</v>
      </c>
      <c r="S102" s="223" t="s">
        <v>214</v>
      </c>
      <c r="T102" s="224">
        <v>0</v>
      </c>
      <c r="U102" s="224">
        <v>8990</v>
      </c>
      <c r="V102" s="224">
        <v>0</v>
      </c>
      <c r="W102" s="224">
        <v>0</v>
      </c>
      <c r="X102" s="224">
        <v>0</v>
      </c>
      <c r="Y102" s="224">
        <v>0</v>
      </c>
      <c r="Z102" s="224">
        <v>0</v>
      </c>
      <c r="AA102" s="224">
        <v>8990</v>
      </c>
      <c r="AB102" s="224">
        <v>0</v>
      </c>
      <c r="AC102" s="224">
        <v>523</v>
      </c>
      <c r="AD102" s="224">
        <v>0</v>
      </c>
      <c r="AE102" s="224">
        <v>0</v>
      </c>
      <c r="AF102" s="224">
        <v>523</v>
      </c>
      <c r="AG102" s="224">
        <v>0</v>
      </c>
      <c r="AH102" s="224">
        <v>0</v>
      </c>
      <c r="AI102" s="224">
        <v>0</v>
      </c>
      <c r="AJ102" s="224">
        <v>0</v>
      </c>
      <c r="AK102" s="224">
        <v>0</v>
      </c>
      <c r="AL102" s="224">
        <v>0</v>
      </c>
      <c r="AM102" s="224">
        <v>0</v>
      </c>
      <c r="AN102" s="224">
        <v>0</v>
      </c>
      <c r="AO102" s="224">
        <v>0</v>
      </c>
      <c r="AP102" s="224"/>
      <c r="AQ102" s="224"/>
      <c r="AR102" s="224"/>
      <c r="AS102" s="224"/>
      <c r="AT102" s="224"/>
      <c r="AU102" s="224">
        <v>0</v>
      </c>
      <c r="AV102" s="224">
        <v>0</v>
      </c>
      <c r="AW102" s="224">
        <v>0</v>
      </c>
      <c r="AX102" s="224">
        <v>0</v>
      </c>
      <c r="AY102" s="224">
        <v>0</v>
      </c>
      <c r="AZ102" s="224">
        <v>0</v>
      </c>
      <c r="BA102" s="224">
        <v>0</v>
      </c>
      <c r="BB102" s="224">
        <v>0</v>
      </c>
      <c r="BC102" s="224">
        <v>0</v>
      </c>
      <c r="BD102" s="224">
        <v>0</v>
      </c>
      <c r="BE102" s="224">
        <v>0</v>
      </c>
      <c r="BF102" s="224">
        <v>0</v>
      </c>
      <c r="BG102" s="224">
        <v>0</v>
      </c>
      <c r="BH102" s="224">
        <v>0</v>
      </c>
      <c r="BI102" s="224">
        <v>0</v>
      </c>
      <c r="BJ102" s="224">
        <v>0</v>
      </c>
      <c r="BK102" s="224">
        <v>0</v>
      </c>
      <c r="BL102" s="224">
        <v>58055</v>
      </c>
      <c r="BM102" s="224">
        <v>0</v>
      </c>
      <c r="BN102" s="224">
        <v>0</v>
      </c>
      <c r="BO102" s="224">
        <v>0</v>
      </c>
      <c r="BP102" s="224">
        <v>0</v>
      </c>
      <c r="BQ102" s="224">
        <v>0</v>
      </c>
      <c r="BR102" s="224">
        <v>0</v>
      </c>
      <c r="BS102" s="224">
        <v>0</v>
      </c>
      <c r="BT102" s="224">
        <v>0</v>
      </c>
      <c r="BU102" s="224">
        <v>0</v>
      </c>
      <c r="BV102" s="224">
        <v>0</v>
      </c>
      <c r="BW102" s="224">
        <v>0</v>
      </c>
      <c r="BX102" s="224">
        <v>0</v>
      </c>
      <c r="BY102" s="224">
        <v>0</v>
      </c>
      <c r="BZ102" s="224">
        <v>0</v>
      </c>
      <c r="CA102" s="224">
        <v>0</v>
      </c>
      <c r="CB102" s="224">
        <v>0</v>
      </c>
      <c r="CC102" s="224">
        <v>0</v>
      </c>
      <c r="CD102" s="224">
        <v>0</v>
      </c>
      <c r="CE102" s="224">
        <v>0</v>
      </c>
      <c r="CF102" s="224">
        <v>0</v>
      </c>
      <c r="CG102" s="224">
        <v>0</v>
      </c>
      <c r="CH102" s="224">
        <v>0</v>
      </c>
      <c r="CI102" s="224">
        <v>0</v>
      </c>
      <c r="CJ102" s="224">
        <v>0</v>
      </c>
      <c r="CK102" s="224">
        <v>0</v>
      </c>
      <c r="CL102" s="224">
        <v>0</v>
      </c>
      <c r="CM102" s="224">
        <v>0</v>
      </c>
      <c r="CN102" s="224">
        <v>0</v>
      </c>
      <c r="CO102" s="224">
        <v>0</v>
      </c>
      <c r="CP102" s="224">
        <v>0</v>
      </c>
      <c r="CQ102" s="224">
        <v>0</v>
      </c>
      <c r="CR102" s="224">
        <v>0</v>
      </c>
      <c r="CS102" s="224">
        <v>0</v>
      </c>
      <c r="CT102" s="224">
        <v>0</v>
      </c>
      <c r="CU102" s="224"/>
      <c r="CV102" s="224"/>
      <c r="CW102" s="224"/>
      <c r="CX102" s="224"/>
      <c r="CY102" s="224"/>
      <c r="CZ102" s="224"/>
      <c r="DA102" s="224"/>
      <c r="DB102" s="224"/>
      <c r="DC102" s="224"/>
      <c r="DD102" s="224"/>
      <c r="DE102" s="224"/>
      <c r="DF102" s="224"/>
      <c r="DG102" s="224"/>
      <c r="DH102" s="224"/>
      <c r="DI102" s="224"/>
      <c r="DJ102" s="224"/>
      <c r="DK102" s="224"/>
      <c r="DL102" s="224"/>
      <c r="DM102" s="224"/>
      <c r="DN102" s="224"/>
    </row>
    <row r="103" spans="1:118" x14ac:dyDescent="0.2">
      <c r="A103" s="222" t="str">
        <f t="shared" si="4"/>
        <v>1222101262129000</v>
      </c>
      <c r="B103" s="223" t="s">
        <v>947</v>
      </c>
      <c r="C103" s="223" t="s">
        <v>212</v>
      </c>
      <c r="D103" s="223" t="s">
        <v>216</v>
      </c>
      <c r="E103" s="223" t="s">
        <v>372</v>
      </c>
      <c r="F103" s="223" t="s">
        <v>235</v>
      </c>
      <c r="G103" s="223" t="s">
        <v>236</v>
      </c>
      <c r="H103" s="223" t="s">
        <v>215</v>
      </c>
      <c r="I103" s="224"/>
      <c r="J103" s="223" t="s">
        <v>218</v>
      </c>
      <c r="K103" s="223" t="s">
        <v>217</v>
      </c>
      <c r="L103" s="223" t="s">
        <v>214</v>
      </c>
      <c r="M103" s="223" t="s">
        <v>370</v>
      </c>
      <c r="N103" s="223" t="s">
        <v>371</v>
      </c>
      <c r="O103" s="223" t="s">
        <v>214</v>
      </c>
      <c r="P103" s="223" t="s">
        <v>214</v>
      </c>
      <c r="Q103" s="223" t="s">
        <v>214</v>
      </c>
      <c r="R103" s="223" t="s">
        <v>214</v>
      </c>
      <c r="S103" s="223" t="s">
        <v>214</v>
      </c>
      <c r="T103" s="224">
        <v>0</v>
      </c>
      <c r="U103" s="224">
        <v>0</v>
      </c>
      <c r="V103" s="224">
        <v>0</v>
      </c>
      <c r="W103" s="224">
        <v>0</v>
      </c>
      <c r="X103" s="224">
        <v>0</v>
      </c>
      <c r="Y103" s="224">
        <v>0</v>
      </c>
      <c r="Z103" s="224">
        <v>0</v>
      </c>
      <c r="AA103" s="224">
        <v>0</v>
      </c>
      <c r="AB103" s="224">
        <v>0</v>
      </c>
      <c r="AC103" s="224">
        <v>0</v>
      </c>
      <c r="AD103" s="224">
        <v>0</v>
      </c>
      <c r="AE103" s="224">
        <v>0</v>
      </c>
      <c r="AF103" s="224">
        <v>0</v>
      </c>
      <c r="AG103" s="224">
        <v>522</v>
      </c>
      <c r="AH103" s="224">
        <v>8</v>
      </c>
      <c r="AI103" s="224">
        <v>530</v>
      </c>
      <c r="AJ103" s="224">
        <v>0</v>
      </c>
      <c r="AK103" s="224">
        <v>0</v>
      </c>
      <c r="AL103" s="224">
        <v>0</v>
      </c>
      <c r="AM103" s="224">
        <v>0</v>
      </c>
      <c r="AN103" s="224">
        <v>0</v>
      </c>
      <c r="AO103" s="224">
        <v>0</v>
      </c>
      <c r="AP103" s="224">
        <v>0</v>
      </c>
      <c r="AQ103" s="224">
        <v>0</v>
      </c>
      <c r="AR103" s="224">
        <v>0</v>
      </c>
      <c r="AS103" s="224">
        <v>0</v>
      </c>
      <c r="AT103" s="224">
        <v>0</v>
      </c>
      <c r="AU103" s="224">
        <v>0</v>
      </c>
      <c r="AV103" s="224">
        <v>0</v>
      </c>
      <c r="AW103" s="224">
        <v>0</v>
      </c>
      <c r="AX103" s="224">
        <v>0</v>
      </c>
      <c r="AY103" s="224">
        <v>530</v>
      </c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  <c r="CY103" s="224"/>
      <c r="CZ103" s="224"/>
      <c r="DA103" s="224"/>
      <c r="DB103" s="224"/>
      <c r="DC103" s="224"/>
      <c r="DD103" s="224"/>
      <c r="DE103" s="224"/>
      <c r="DF103" s="224"/>
      <c r="DG103" s="224"/>
      <c r="DH103" s="224"/>
      <c r="DI103" s="224"/>
      <c r="DJ103" s="224"/>
      <c r="DK103" s="224"/>
      <c r="DL103" s="224"/>
      <c r="DM103" s="224"/>
      <c r="DN103" s="224"/>
    </row>
    <row r="104" spans="1:118" x14ac:dyDescent="0.2">
      <c r="A104" s="222" t="str">
        <f t="shared" si="4"/>
        <v>1622101262129001</v>
      </c>
      <c r="B104" s="223" t="s">
        <v>947</v>
      </c>
      <c r="C104" s="223" t="s">
        <v>212</v>
      </c>
      <c r="D104" s="223" t="s">
        <v>225</v>
      </c>
      <c r="E104" s="223" t="s">
        <v>372</v>
      </c>
      <c r="F104" s="223" t="s">
        <v>235</v>
      </c>
      <c r="G104" s="223" t="s">
        <v>236</v>
      </c>
      <c r="H104" s="223" t="s">
        <v>381</v>
      </c>
      <c r="I104" s="223" t="s">
        <v>384</v>
      </c>
      <c r="J104" s="223" t="s">
        <v>218</v>
      </c>
      <c r="K104" s="223" t="s">
        <v>217</v>
      </c>
      <c r="L104" s="223" t="s">
        <v>375</v>
      </c>
      <c r="M104" s="223" t="s">
        <v>370</v>
      </c>
      <c r="N104" s="223" t="s">
        <v>371</v>
      </c>
      <c r="O104" s="223" t="s">
        <v>372</v>
      </c>
      <c r="P104" s="223" t="s">
        <v>371</v>
      </c>
      <c r="Q104" s="223" t="s">
        <v>214</v>
      </c>
      <c r="R104" s="223" t="s">
        <v>214</v>
      </c>
      <c r="S104" s="223" t="s">
        <v>214</v>
      </c>
      <c r="T104" s="224">
        <v>0</v>
      </c>
      <c r="U104" s="224">
        <v>0</v>
      </c>
      <c r="V104" s="224">
        <v>0</v>
      </c>
      <c r="W104" s="224">
        <v>0</v>
      </c>
      <c r="X104" s="224">
        <v>0</v>
      </c>
      <c r="Y104" s="224">
        <v>0</v>
      </c>
      <c r="Z104" s="224">
        <v>6144</v>
      </c>
      <c r="AA104" s="224">
        <v>6144</v>
      </c>
      <c r="AB104" s="224">
        <v>0</v>
      </c>
      <c r="AC104" s="224">
        <v>0</v>
      </c>
      <c r="AD104" s="224">
        <v>0</v>
      </c>
      <c r="AE104" s="224">
        <v>0</v>
      </c>
      <c r="AF104" s="224">
        <v>0</v>
      </c>
      <c r="AG104" s="224">
        <v>0</v>
      </c>
      <c r="AH104" s="224">
        <v>393</v>
      </c>
      <c r="AI104" s="224">
        <v>0</v>
      </c>
      <c r="AJ104" s="224">
        <v>0</v>
      </c>
      <c r="AK104" s="224">
        <v>0</v>
      </c>
      <c r="AL104" s="224">
        <v>0</v>
      </c>
      <c r="AM104" s="224">
        <v>0</v>
      </c>
      <c r="AN104" s="224">
        <v>0</v>
      </c>
      <c r="AO104" s="224">
        <v>0</v>
      </c>
      <c r="AP104" s="224">
        <v>0</v>
      </c>
      <c r="AQ104" s="224">
        <v>0</v>
      </c>
      <c r="AR104" s="224">
        <v>0</v>
      </c>
      <c r="AS104" s="224">
        <v>0</v>
      </c>
      <c r="AT104" s="224">
        <v>0</v>
      </c>
      <c r="AU104" s="224">
        <v>62</v>
      </c>
      <c r="AV104" s="224">
        <v>6599</v>
      </c>
      <c r="AW104" s="224">
        <v>0</v>
      </c>
      <c r="AX104" s="224">
        <v>0</v>
      </c>
      <c r="AY104" s="224">
        <v>0</v>
      </c>
      <c r="AZ104" s="224">
        <v>0</v>
      </c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  <c r="CY104" s="224"/>
      <c r="CZ104" s="224"/>
      <c r="DA104" s="224"/>
      <c r="DB104" s="224"/>
      <c r="DC104" s="224"/>
      <c r="DD104" s="224"/>
      <c r="DE104" s="224"/>
      <c r="DF104" s="224"/>
      <c r="DG104" s="224"/>
      <c r="DH104" s="224"/>
      <c r="DI104" s="224"/>
      <c r="DJ104" s="224"/>
      <c r="DK104" s="224"/>
      <c r="DL104" s="224"/>
      <c r="DM104" s="224"/>
      <c r="DN104" s="224"/>
    </row>
    <row r="105" spans="1:118" x14ac:dyDescent="0.2">
      <c r="A105" s="222" t="str">
        <f t="shared" si="4"/>
        <v>1622101262129002</v>
      </c>
      <c r="B105" s="223" t="s">
        <v>947</v>
      </c>
      <c r="C105" s="223" t="s">
        <v>212</v>
      </c>
      <c r="D105" s="223" t="s">
        <v>225</v>
      </c>
      <c r="E105" s="225" t="s">
        <v>18</v>
      </c>
      <c r="F105" s="223" t="s">
        <v>235</v>
      </c>
      <c r="G105" s="223" t="s">
        <v>236</v>
      </c>
      <c r="H105" s="223" t="s">
        <v>380</v>
      </c>
      <c r="I105" s="223" t="s">
        <v>849</v>
      </c>
      <c r="J105" s="223" t="s">
        <v>218</v>
      </c>
      <c r="K105" s="223" t="s">
        <v>217</v>
      </c>
      <c r="L105" s="223" t="s">
        <v>375</v>
      </c>
      <c r="M105" s="223" t="s">
        <v>370</v>
      </c>
      <c r="N105" s="223" t="s">
        <v>372</v>
      </c>
      <c r="O105" s="223" t="s">
        <v>370</v>
      </c>
      <c r="P105" s="223" t="s">
        <v>371</v>
      </c>
      <c r="Q105" s="223" t="s">
        <v>214</v>
      </c>
      <c r="R105" s="223" t="s">
        <v>214</v>
      </c>
      <c r="S105" s="223" t="s">
        <v>214</v>
      </c>
      <c r="T105" s="224">
        <v>0</v>
      </c>
      <c r="U105" s="224">
        <v>0</v>
      </c>
      <c r="V105" s="224">
        <v>0</v>
      </c>
      <c r="W105" s="224">
        <v>0</v>
      </c>
      <c r="X105" s="224">
        <v>0</v>
      </c>
      <c r="Y105" s="224">
        <v>0</v>
      </c>
      <c r="Z105" s="224">
        <v>25</v>
      </c>
      <c r="AA105" s="224">
        <v>25</v>
      </c>
      <c r="AB105" s="224">
        <v>0</v>
      </c>
      <c r="AC105" s="224">
        <v>0</v>
      </c>
      <c r="AD105" s="224">
        <v>0</v>
      </c>
      <c r="AE105" s="224">
        <v>0</v>
      </c>
      <c r="AF105" s="224">
        <v>5260</v>
      </c>
      <c r="AG105" s="224">
        <v>109</v>
      </c>
      <c r="AH105" s="224">
        <v>989</v>
      </c>
      <c r="AI105" s="224">
        <v>0</v>
      </c>
      <c r="AJ105" s="224">
        <v>0</v>
      </c>
      <c r="AK105" s="224">
        <v>0</v>
      </c>
      <c r="AL105" s="224">
        <v>57712</v>
      </c>
      <c r="AM105" s="224">
        <v>0</v>
      </c>
      <c r="AN105" s="224">
        <v>0</v>
      </c>
      <c r="AO105" s="224">
        <v>0</v>
      </c>
      <c r="AP105" s="224">
        <v>0</v>
      </c>
      <c r="AQ105" s="224">
        <v>0</v>
      </c>
      <c r="AR105" s="224">
        <v>0</v>
      </c>
      <c r="AS105" s="224">
        <v>0</v>
      </c>
      <c r="AT105" s="224">
        <v>0</v>
      </c>
      <c r="AU105" s="224">
        <v>6429</v>
      </c>
      <c r="AV105" s="224">
        <v>70524</v>
      </c>
      <c r="AW105" s="224">
        <v>0</v>
      </c>
      <c r="AX105" s="224">
        <v>0</v>
      </c>
      <c r="AY105" s="224">
        <v>0</v>
      </c>
      <c r="AZ105" s="224">
        <v>0</v>
      </c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  <c r="CY105" s="224"/>
      <c r="CZ105" s="224"/>
      <c r="DA105" s="224"/>
      <c r="DB105" s="224"/>
      <c r="DC105" s="224"/>
      <c r="DD105" s="224"/>
      <c r="DE105" s="224"/>
      <c r="DF105" s="224"/>
      <c r="DG105" s="224"/>
      <c r="DH105" s="224"/>
      <c r="DI105" s="224"/>
      <c r="DJ105" s="224"/>
      <c r="DK105" s="224"/>
      <c r="DL105" s="224"/>
      <c r="DM105" s="224"/>
      <c r="DN105" s="224"/>
    </row>
    <row r="106" spans="1:118" x14ac:dyDescent="0.2">
      <c r="A106" s="222" t="str">
        <f t="shared" si="4"/>
        <v>1222102262129000</v>
      </c>
      <c r="B106" s="223" t="s">
        <v>947</v>
      </c>
      <c r="C106" s="223" t="s">
        <v>212</v>
      </c>
      <c r="D106" s="223" t="s">
        <v>216</v>
      </c>
      <c r="E106" s="223" t="s">
        <v>372</v>
      </c>
      <c r="F106" s="223" t="s">
        <v>235</v>
      </c>
      <c r="G106" s="223" t="s">
        <v>236</v>
      </c>
      <c r="H106" s="223" t="s">
        <v>215</v>
      </c>
      <c r="I106" s="224"/>
      <c r="J106" s="223" t="s">
        <v>218</v>
      </c>
      <c r="K106" s="223" t="s">
        <v>219</v>
      </c>
      <c r="L106" s="223" t="s">
        <v>214</v>
      </c>
      <c r="M106" s="223" t="s">
        <v>370</v>
      </c>
      <c r="N106" s="223" t="s">
        <v>371</v>
      </c>
      <c r="O106" s="223" t="s">
        <v>214</v>
      </c>
      <c r="P106" s="223" t="s">
        <v>214</v>
      </c>
      <c r="Q106" s="223" t="s">
        <v>214</v>
      </c>
      <c r="R106" s="223" t="s">
        <v>214</v>
      </c>
      <c r="S106" s="223" t="s">
        <v>214</v>
      </c>
      <c r="T106" s="224">
        <v>0</v>
      </c>
      <c r="U106" s="224">
        <v>0</v>
      </c>
      <c r="V106" s="224">
        <v>0</v>
      </c>
      <c r="W106" s="224">
        <v>0</v>
      </c>
      <c r="X106" s="224">
        <v>0</v>
      </c>
      <c r="Y106" s="224">
        <v>0</v>
      </c>
      <c r="Z106" s="224">
        <v>0</v>
      </c>
      <c r="AA106" s="224">
        <v>0</v>
      </c>
      <c r="AB106" s="224">
        <v>0</v>
      </c>
      <c r="AC106" s="224">
        <v>0</v>
      </c>
      <c r="AD106" s="224">
        <v>0</v>
      </c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  <c r="CY106" s="224"/>
      <c r="CZ106" s="224"/>
      <c r="DA106" s="224"/>
      <c r="DB106" s="224"/>
      <c r="DC106" s="224"/>
      <c r="DD106" s="224"/>
      <c r="DE106" s="224"/>
      <c r="DF106" s="224"/>
      <c r="DG106" s="224"/>
      <c r="DH106" s="224"/>
      <c r="DI106" s="224"/>
      <c r="DJ106" s="224"/>
      <c r="DK106" s="224"/>
      <c r="DL106" s="224"/>
      <c r="DM106" s="224"/>
      <c r="DN106" s="224"/>
    </row>
    <row r="107" spans="1:118" x14ac:dyDescent="0.2">
      <c r="A107" s="222" t="str">
        <f t="shared" si="4"/>
        <v>1622102262129001</v>
      </c>
      <c r="B107" s="223" t="s">
        <v>947</v>
      </c>
      <c r="C107" s="223" t="s">
        <v>212</v>
      </c>
      <c r="D107" s="223" t="s">
        <v>225</v>
      </c>
      <c r="E107" s="223" t="s">
        <v>372</v>
      </c>
      <c r="F107" s="223" t="s">
        <v>235</v>
      </c>
      <c r="G107" s="223" t="s">
        <v>236</v>
      </c>
      <c r="H107" s="223" t="s">
        <v>381</v>
      </c>
      <c r="I107" s="223" t="s">
        <v>384</v>
      </c>
      <c r="J107" s="223" t="s">
        <v>218</v>
      </c>
      <c r="K107" s="223" t="s">
        <v>219</v>
      </c>
      <c r="L107" s="223" t="s">
        <v>375</v>
      </c>
      <c r="M107" s="223" t="s">
        <v>370</v>
      </c>
      <c r="N107" s="223" t="s">
        <v>371</v>
      </c>
      <c r="O107" s="223" t="s">
        <v>372</v>
      </c>
      <c r="P107" s="223" t="s">
        <v>371</v>
      </c>
      <c r="Q107" s="223" t="s">
        <v>214</v>
      </c>
      <c r="R107" s="223" t="s">
        <v>214</v>
      </c>
      <c r="S107" s="223" t="s">
        <v>214</v>
      </c>
      <c r="T107" s="224">
        <v>0</v>
      </c>
      <c r="U107" s="224">
        <v>0</v>
      </c>
      <c r="V107" s="224">
        <v>0</v>
      </c>
      <c r="W107" s="224">
        <v>0</v>
      </c>
      <c r="X107" s="224">
        <v>0</v>
      </c>
      <c r="Y107" s="224">
        <v>0</v>
      </c>
      <c r="Z107" s="224">
        <v>0</v>
      </c>
      <c r="AA107" s="224">
        <v>0</v>
      </c>
      <c r="AB107" s="224">
        <v>0</v>
      </c>
      <c r="AC107" s="224">
        <v>0</v>
      </c>
      <c r="AD107" s="224">
        <v>0</v>
      </c>
      <c r="AE107" s="224">
        <v>0</v>
      </c>
      <c r="AF107" s="224">
        <v>0</v>
      </c>
      <c r="AG107" s="224">
        <v>0</v>
      </c>
      <c r="AH107" s="224">
        <v>0</v>
      </c>
      <c r="AI107" s="224">
        <v>0</v>
      </c>
      <c r="AJ107" s="224">
        <v>0</v>
      </c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</row>
    <row r="108" spans="1:118" x14ac:dyDescent="0.2">
      <c r="A108" s="222" t="str">
        <f t="shared" si="4"/>
        <v>1622102262129002</v>
      </c>
      <c r="B108" s="223" t="s">
        <v>947</v>
      </c>
      <c r="C108" s="223" t="s">
        <v>212</v>
      </c>
      <c r="D108" s="223" t="s">
        <v>225</v>
      </c>
      <c r="E108" s="225" t="s">
        <v>18</v>
      </c>
      <c r="F108" s="223" t="s">
        <v>235</v>
      </c>
      <c r="G108" s="223" t="s">
        <v>236</v>
      </c>
      <c r="H108" s="223" t="s">
        <v>380</v>
      </c>
      <c r="I108" s="223" t="s">
        <v>849</v>
      </c>
      <c r="J108" s="223" t="s">
        <v>218</v>
      </c>
      <c r="K108" s="223" t="s">
        <v>219</v>
      </c>
      <c r="L108" s="223" t="s">
        <v>375</v>
      </c>
      <c r="M108" s="223" t="s">
        <v>370</v>
      </c>
      <c r="N108" s="223" t="s">
        <v>372</v>
      </c>
      <c r="O108" s="223" t="s">
        <v>370</v>
      </c>
      <c r="P108" s="223" t="s">
        <v>371</v>
      </c>
      <c r="Q108" s="223" t="s">
        <v>214</v>
      </c>
      <c r="R108" s="223" t="s">
        <v>214</v>
      </c>
      <c r="S108" s="223" t="s">
        <v>214</v>
      </c>
      <c r="T108" s="224">
        <v>0</v>
      </c>
      <c r="U108" s="224">
        <v>0</v>
      </c>
      <c r="V108" s="224">
        <v>0</v>
      </c>
      <c r="W108" s="224">
        <v>0</v>
      </c>
      <c r="X108" s="224">
        <v>0</v>
      </c>
      <c r="Y108" s="224">
        <v>0</v>
      </c>
      <c r="Z108" s="224">
        <v>0</v>
      </c>
      <c r="AA108" s="224">
        <v>0</v>
      </c>
      <c r="AB108" s="224">
        <v>0</v>
      </c>
      <c r="AC108" s="224">
        <v>0</v>
      </c>
      <c r="AD108" s="224">
        <v>0</v>
      </c>
      <c r="AE108" s="224">
        <v>0</v>
      </c>
      <c r="AF108" s="224">
        <v>0</v>
      </c>
      <c r="AG108" s="224">
        <v>0</v>
      </c>
      <c r="AH108" s="224">
        <v>0</v>
      </c>
      <c r="AI108" s="224">
        <v>0</v>
      </c>
      <c r="AJ108" s="224">
        <v>0</v>
      </c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  <c r="CY108" s="224"/>
      <c r="CZ108" s="224"/>
      <c r="DA108" s="224"/>
      <c r="DB108" s="224"/>
      <c r="DC108" s="224"/>
      <c r="DD108" s="224"/>
      <c r="DE108" s="224"/>
      <c r="DF108" s="224"/>
      <c r="DG108" s="224"/>
      <c r="DH108" s="224"/>
      <c r="DI108" s="224"/>
      <c r="DJ108" s="224"/>
      <c r="DK108" s="224"/>
      <c r="DL108" s="224"/>
      <c r="DM108" s="224"/>
      <c r="DN108" s="224"/>
    </row>
    <row r="109" spans="1:118" x14ac:dyDescent="0.2">
      <c r="A109" s="222" t="str">
        <f t="shared" si="4"/>
        <v>0404001262129000</v>
      </c>
      <c r="B109" s="223" t="s">
        <v>947</v>
      </c>
      <c r="C109" s="223" t="s">
        <v>212</v>
      </c>
      <c r="D109" s="223" t="s">
        <v>220</v>
      </c>
      <c r="E109" s="223" t="s">
        <v>214</v>
      </c>
      <c r="F109" s="223" t="s">
        <v>235</v>
      </c>
      <c r="G109" s="223" t="s">
        <v>236</v>
      </c>
      <c r="H109" s="223" t="s">
        <v>215</v>
      </c>
      <c r="I109" s="224"/>
      <c r="J109" s="223" t="s">
        <v>228</v>
      </c>
      <c r="K109" s="223" t="s">
        <v>217</v>
      </c>
      <c r="L109" s="223" t="s">
        <v>214</v>
      </c>
      <c r="M109" s="223" t="s">
        <v>370</v>
      </c>
      <c r="N109" s="223" t="s">
        <v>371</v>
      </c>
      <c r="O109" s="223" t="s">
        <v>214</v>
      </c>
      <c r="P109" s="223" t="s">
        <v>214</v>
      </c>
      <c r="Q109" s="223" t="s">
        <v>214</v>
      </c>
      <c r="R109" s="223" t="s">
        <v>214</v>
      </c>
      <c r="S109" s="223" t="s">
        <v>214</v>
      </c>
      <c r="T109" s="224">
        <v>0</v>
      </c>
      <c r="U109" s="224">
        <v>0</v>
      </c>
      <c r="V109" s="224">
        <v>0</v>
      </c>
      <c r="W109" s="224">
        <v>0</v>
      </c>
      <c r="X109" s="224">
        <v>0</v>
      </c>
      <c r="Y109" s="224">
        <v>0</v>
      </c>
      <c r="Z109" s="224">
        <v>0</v>
      </c>
      <c r="AA109" s="224">
        <v>0</v>
      </c>
      <c r="AB109" s="224">
        <v>0</v>
      </c>
      <c r="AC109" s="224">
        <v>0</v>
      </c>
      <c r="AD109" s="224">
        <v>0</v>
      </c>
      <c r="AE109" s="224">
        <v>0</v>
      </c>
      <c r="AF109" s="224">
        <v>0</v>
      </c>
      <c r="AG109" s="224">
        <v>0</v>
      </c>
      <c r="AH109" s="224">
        <v>0</v>
      </c>
      <c r="AI109" s="224">
        <v>0</v>
      </c>
      <c r="AJ109" s="224">
        <v>0</v>
      </c>
      <c r="AK109" s="224">
        <v>0</v>
      </c>
      <c r="AL109" s="224">
        <v>0</v>
      </c>
      <c r="AM109" s="224">
        <v>0</v>
      </c>
      <c r="AN109" s="224">
        <v>0</v>
      </c>
      <c r="AO109" s="224">
        <v>0</v>
      </c>
      <c r="AP109" s="224">
        <v>0</v>
      </c>
      <c r="AQ109" s="224">
        <v>0</v>
      </c>
      <c r="AR109" s="224">
        <v>0</v>
      </c>
      <c r="AS109" s="224">
        <v>0</v>
      </c>
      <c r="AT109" s="224">
        <v>0</v>
      </c>
      <c r="AU109" s="224">
        <v>0</v>
      </c>
      <c r="AV109" s="224">
        <v>0</v>
      </c>
      <c r="AW109" s="224">
        <v>0</v>
      </c>
      <c r="AX109" s="224">
        <v>0</v>
      </c>
      <c r="AY109" s="224">
        <v>0</v>
      </c>
      <c r="AZ109" s="224">
        <v>0</v>
      </c>
      <c r="BA109" s="224">
        <v>0</v>
      </c>
      <c r="BB109" s="224">
        <v>0</v>
      </c>
      <c r="BC109" s="224">
        <v>0</v>
      </c>
      <c r="BD109" s="224">
        <v>0</v>
      </c>
      <c r="BE109" s="224">
        <v>0</v>
      </c>
      <c r="BF109" s="224">
        <v>0</v>
      </c>
      <c r="BG109" s="224">
        <v>0</v>
      </c>
      <c r="BH109" s="224">
        <v>0</v>
      </c>
      <c r="BI109" s="224">
        <v>0</v>
      </c>
      <c r="BJ109" s="224">
        <v>0</v>
      </c>
      <c r="BK109" s="224">
        <v>0</v>
      </c>
      <c r="BL109" s="224">
        <v>0</v>
      </c>
      <c r="BM109" s="224">
        <v>0</v>
      </c>
      <c r="BN109" s="224">
        <v>0</v>
      </c>
      <c r="BO109" s="224">
        <v>0</v>
      </c>
      <c r="BP109" s="224">
        <v>0</v>
      </c>
      <c r="BQ109" s="224">
        <v>0</v>
      </c>
      <c r="BR109" s="224">
        <v>0</v>
      </c>
      <c r="BS109" s="224">
        <v>0</v>
      </c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  <c r="CY109" s="224"/>
      <c r="CZ109" s="224"/>
      <c r="DA109" s="224"/>
      <c r="DB109" s="224"/>
      <c r="DC109" s="224"/>
      <c r="DD109" s="224"/>
      <c r="DE109" s="224"/>
      <c r="DF109" s="224"/>
      <c r="DG109" s="224"/>
      <c r="DH109" s="224"/>
      <c r="DI109" s="224"/>
      <c r="DJ109" s="224"/>
      <c r="DK109" s="224"/>
      <c r="DL109" s="224"/>
      <c r="DM109" s="224"/>
      <c r="DN109" s="224"/>
    </row>
    <row r="110" spans="1:118" x14ac:dyDescent="0.2">
      <c r="A110" s="222" t="str">
        <f t="shared" si="4"/>
        <v>0404002262129000</v>
      </c>
      <c r="B110" s="223" t="s">
        <v>947</v>
      </c>
      <c r="C110" s="223" t="s">
        <v>212</v>
      </c>
      <c r="D110" s="223" t="s">
        <v>220</v>
      </c>
      <c r="E110" s="223" t="s">
        <v>214</v>
      </c>
      <c r="F110" s="223" t="s">
        <v>235</v>
      </c>
      <c r="G110" s="223" t="s">
        <v>236</v>
      </c>
      <c r="H110" s="223" t="s">
        <v>215</v>
      </c>
      <c r="I110" s="224"/>
      <c r="J110" s="223" t="s">
        <v>228</v>
      </c>
      <c r="K110" s="223" t="s">
        <v>219</v>
      </c>
      <c r="L110" s="223" t="s">
        <v>214</v>
      </c>
      <c r="M110" s="223" t="s">
        <v>370</v>
      </c>
      <c r="N110" s="223" t="s">
        <v>371</v>
      </c>
      <c r="O110" s="223" t="s">
        <v>214</v>
      </c>
      <c r="P110" s="223" t="s">
        <v>214</v>
      </c>
      <c r="Q110" s="223" t="s">
        <v>214</v>
      </c>
      <c r="R110" s="223" t="s">
        <v>214</v>
      </c>
      <c r="S110" s="223" t="s">
        <v>214</v>
      </c>
      <c r="T110" s="224">
        <v>0</v>
      </c>
      <c r="U110" s="224">
        <v>0</v>
      </c>
      <c r="V110" s="224">
        <v>0</v>
      </c>
      <c r="W110" s="224">
        <v>0</v>
      </c>
      <c r="X110" s="224">
        <v>0</v>
      </c>
      <c r="Y110" s="224">
        <v>0</v>
      </c>
      <c r="Z110" s="224">
        <v>0</v>
      </c>
      <c r="AA110" s="224">
        <v>0</v>
      </c>
      <c r="AB110" s="224">
        <v>0</v>
      </c>
      <c r="AC110" s="224">
        <v>0</v>
      </c>
      <c r="AD110" s="224">
        <v>0</v>
      </c>
      <c r="AE110" s="224">
        <v>0</v>
      </c>
      <c r="AF110" s="224">
        <v>0</v>
      </c>
      <c r="AG110" s="224">
        <v>0</v>
      </c>
      <c r="AH110" s="224">
        <v>0</v>
      </c>
      <c r="AI110" s="224">
        <v>0</v>
      </c>
      <c r="AJ110" s="224">
        <v>0</v>
      </c>
      <c r="AK110" s="224">
        <v>0</v>
      </c>
      <c r="AL110" s="224">
        <v>0</v>
      </c>
      <c r="AM110" s="224">
        <v>0</v>
      </c>
      <c r="AN110" s="224">
        <v>0</v>
      </c>
      <c r="AO110" s="224">
        <v>0</v>
      </c>
      <c r="AP110" s="224">
        <v>0</v>
      </c>
      <c r="AQ110" s="224">
        <v>0</v>
      </c>
      <c r="AR110" s="224">
        <v>0</v>
      </c>
      <c r="AS110" s="224">
        <v>0</v>
      </c>
      <c r="AT110" s="224">
        <v>0</v>
      </c>
      <c r="AU110" s="224">
        <v>0</v>
      </c>
      <c r="AV110" s="224">
        <v>0</v>
      </c>
      <c r="AW110" s="224">
        <v>0</v>
      </c>
      <c r="AX110" s="224">
        <v>0</v>
      </c>
      <c r="AY110" s="224">
        <v>0</v>
      </c>
      <c r="AZ110" s="224">
        <v>0</v>
      </c>
      <c r="BA110" s="224">
        <v>0</v>
      </c>
      <c r="BB110" s="224">
        <v>0</v>
      </c>
      <c r="BC110" s="224">
        <v>0</v>
      </c>
      <c r="BD110" s="224">
        <v>0</v>
      </c>
      <c r="BE110" s="224">
        <v>0</v>
      </c>
      <c r="BF110" s="224">
        <v>0</v>
      </c>
      <c r="BG110" s="224">
        <v>0</v>
      </c>
      <c r="BH110" s="224">
        <v>0</v>
      </c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  <c r="CY110" s="224"/>
      <c r="CZ110" s="224"/>
      <c r="DA110" s="224"/>
      <c r="DB110" s="224"/>
      <c r="DC110" s="224"/>
      <c r="DD110" s="224"/>
      <c r="DE110" s="224"/>
      <c r="DF110" s="224"/>
      <c r="DG110" s="224"/>
      <c r="DH110" s="224"/>
      <c r="DI110" s="224"/>
      <c r="DJ110" s="224"/>
      <c r="DK110" s="224"/>
      <c r="DL110" s="224"/>
      <c r="DM110" s="224"/>
      <c r="DN110" s="224"/>
    </row>
    <row r="111" spans="1:118" x14ac:dyDescent="0.2">
      <c r="A111" s="222" t="str">
        <f t="shared" si="4"/>
        <v>0400701262129001</v>
      </c>
      <c r="B111" s="223" t="s">
        <v>947</v>
      </c>
      <c r="C111" s="223" t="s">
        <v>212</v>
      </c>
      <c r="D111" s="223" t="s">
        <v>220</v>
      </c>
      <c r="E111" s="223" t="s">
        <v>214</v>
      </c>
      <c r="F111" s="223" t="s">
        <v>235</v>
      </c>
      <c r="G111" s="223" t="s">
        <v>236</v>
      </c>
      <c r="H111" s="223" t="s">
        <v>381</v>
      </c>
      <c r="I111" s="223" t="s">
        <v>773</v>
      </c>
      <c r="J111" s="223" t="s">
        <v>221</v>
      </c>
      <c r="K111" s="223" t="s">
        <v>217</v>
      </c>
      <c r="L111" s="223" t="s">
        <v>214</v>
      </c>
      <c r="M111" s="223" t="s">
        <v>370</v>
      </c>
      <c r="N111" s="223" t="s">
        <v>371</v>
      </c>
      <c r="O111" s="223" t="s">
        <v>214</v>
      </c>
      <c r="P111" s="223" t="s">
        <v>214</v>
      </c>
      <c r="Q111" s="223" t="s">
        <v>214</v>
      </c>
      <c r="R111" s="223" t="s">
        <v>214</v>
      </c>
      <c r="S111" s="223" t="s">
        <v>214</v>
      </c>
      <c r="T111" s="224">
        <v>4260411</v>
      </c>
      <c r="U111" s="224">
        <v>4260411</v>
      </c>
      <c r="V111" s="224">
        <v>0</v>
      </c>
      <c r="W111" s="224">
        <v>8520822</v>
      </c>
      <c r="X111" s="224">
        <v>0</v>
      </c>
      <c r="Y111" s="224">
        <v>0</v>
      </c>
      <c r="Z111" s="224">
        <v>0</v>
      </c>
      <c r="AA111" s="224">
        <v>0</v>
      </c>
      <c r="AB111" s="224">
        <v>0</v>
      </c>
      <c r="AC111" s="224">
        <v>9</v>
      </c>
      <c r="AD111" s="224">
        <v>1</v>
      </c>
      <c r="AE111" s="224">
        <v>334</v>
      </c>
      <c r="AF111" s="224">
        <v>0</v>
      </c>
      <c r="AG111" s="224">
        <v>298</v>
      </c>
      <c r="AH111" s="224">
        <v>634</v>
      </c>
      <c r="AI111" s="224">
        <v>1</v>
      </c>
      <c r="AJ111" s="224">
        <v>0</v>
      </c>
      <c r="AK111" s="224">
        <v>0</v>
      </c>
      <c r="AL111" s="224">
        <v>0</v>
      </c>
      <c r="AM111" s="224">
        <v>0</v>
      </c>
      <c r="AN111" s="224">
        <v>0</v>
      </c>
      <c r="AO111" s="224">
        <v>0</v>
      </c>
      <c r="AP111" s="224">
        <v>0</v>
      </c>
      <c r="AQ111" s="224">
        <v>341</v>
      </c>
      <c r="AR111" s="224">
        <v>0</v>
      </c>
      <c r="AS111" s="224">
        <v>0</v>
      </c>
      <c r="AT111" s="224">
        <v>0</v>
      </c>
      <c r="AU111" s="224">
        <v>0</v>
      </c>
      <c r="AV111" s="224">
        <v>341</v>
      </c>
      <c r="AW111" s="224">
        <v>0</v>
      </c>
      <c r="AX111" s="224">
        <v>0</v>
      </c>
      <c r="AY111" s="224">
        <v>0</v>
      </c>
      <c r="AZ111" s="224">
        <v>0</v>
      </c>
      <c r="BA111" s="224">
        <v>0</v>
      </c>
      <c r="BB111" s="224">
        <v>11502</v>
      </c>
      <c r="BC111" s="224">
        <v>0</v>
      </c>
      <c r="BD111" s="224">
        <v>0</v>
      </c>
      <c r="BE111" s="224">
        <v>0</v>
      </c>
      <c r="BF111" s="224">
        <v>0</v>
      </c>
      <c r="BG111" s="224">
        <v>11502</v>
      </c>
      <c r="BH111" s="224">
        <v>11502</v>
      </c>
      <c r="BI111" s="224">
        <v>0</v>
      </c>
      <c r="BJ111" s="224">
        <v>11502</v>
      </c>
      <c r="BK111" s="224">
        <v>0</v>
      </c>
      <c r="BL111" s="224">
        <v>3600</v>
      </c>
      <c r="BM111" s="224">
        <v>0</v>
      </c>
      <c r="BN111" s="224">
        <v>0</v>
      </c>
      <c r="BO111" s="224">
        <v>0</v>
      </c>
      <c r="BP111" s="224">
        <v>0</v>
      </c>
      <c r="BQ111" s="224">
        <v>3600</v>
      </c>
      <c r="BR111" s="224">
        <v>0</v>
      </c>
      <c r="BS111" s="224">
        <v>0</v>
      </c>
      <c r="BT111" s="224">
        <v>0</v>
      </c>
      <c r="BU111" s="224">
        <v>20</v>
      </c>
      <c r="BV111" s="224">
        <v>4260411</v>
      </c>
      <c r="BW111" s="224">
        <v>5160322</v>
      </c>
      <c r="BX111" s="224">
        <v>0</v>
      </c>
      <c r="BY111" s="224">
        <v>0</v>
      </c>
      <c r="BZ111" s="224">
        <v>0</v>
      </c>
      <c r="CA111" s="224">
        <v>0</v>
      </c>
      <c r="CB111" s="224">
        <v>0</v>
      </c>
      <c r="CC111" s="224">
        <v>0</v>
      </c>
      <c r="CD111" s="224">
        <v>0</v>
      </c>
      <c r="CE111" s="224">
        <v>0</v>
      </c>
      <c r="CF111" s="224">
        <v>0</v>
      </c>
      <c r="CG111" s="224">
        <v>0</v>
      </c>
      <c r="CH111" s="224">
        <v>0</v>
      </c>
      <c r="CI111" s="224">
        <v>0</v>
      </c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  <c r="CY111" s="224"/>
      <c r="CZ111" s="224"/>
      <c r="DA111" s="224"/>
      <c r="DB111" s="224"/>
      <c r="DC111" s="224"/>
      <c r="DD111" s="224"/>
      <c r="DE111" s="224"/>
      <c r="DF111" s="224"/>
      <c r="DG111" s="224"/>
      <c r="DH111" s="224"/>
      <c r="DI111" s="224"/>
      <c r="DJ111" s="224"/>
      <c r="DK111" s="224"/>
      <c r="DL111" s="224"/>
      <c r="DM111" s="224"/>
      <c r="DN111" s="224"/>
    </row>
    <row r="112" spans="1:118" x14ac:dyDescent="0.2">
      <c r="A112" s="222" t="str">
        <f t="shared" si="4"/>
        <v>0400701262129002</v>
      </c>
      <c r="B112" s="223" t="s">
        <v>947</v>
      </c>
      <c r="C112" s="223" t="s">
        <v>212</v>
      </c>
      <c r="D112" s="223" t="s">
        <v>220</v>
      </c>
      <c r="E112" s="223" t="s">
        <v>214</v>
      </c>
      <c r="F112" s="223" t="s">
        <v>235</v>
      </c>
      <c r="G112" s="223" t="s">
        <v>236</v>
      </c>
      <c r="H112" s="223" t="s">
        <v>380</v>
      </c>
      <c r="I112" s="223" t="s">
        <v>774</v>
      </c>
      <c r="J112" s="223" t="s">
        <v>221</v>
      </c>
      <c r="K112" s="223" t="s">
        <v>217</v>
      </c>
      <c r="L112" s="223" t="s">
        <v>214</v>
      </c>
      <c r="M112" s="223" t="s">
        <v>370</v>
      </c>
      <c r="N112" s="223" t="s">
        <v>371</v>
      </c>
      <c r="O112" s="223" t="s">
        <v>214</v>
      </c>
      <c r="P112" s="223" t="s">
        <v>214</v>
      </c>
      <c r="Q112" s="223" t="s">
        <v>214</v>
      </c>
      <c r="R112" s="223" t="s">
        <v>214</v>
      </c>
      <c r="S112" s="223" t="s">
        <v>214</v>
      </c>
      <c r="T112" s="224">
        <v>4260723</v>
      </c>
      <c r="U112" s="224">
        <v>4260723</v>
      </c>
      <c r="V112" s="224">
        <v>0</v>
      </c>
      <c r="W112" s="224">
        <v>8521446</v>
      </c>
      <c r="X112" s="224">
        <v>0</v>
      </c>
      <c r="Y112" s="224">
        <v>0</v>
      </c>
      <c r="Z112" s="224">
        <v>0</v>
      </c>
      <c r="AA112" s="224">
        <v>0</v>
      </c>
      <c r="AB112" s="224">
        <v>0</v>
      </c>
      <c r="AC112" s="224">
        <v>9</v>
      </c>
      <c r="AD112" s="224">
        <v>1</v>
      </c>
      <c r="AE112" s="224">
        <v>656</v>
      </c>
      <c r="AF112" s="224">
        <v>0</v>
      </c>
      <c r="AG112" s="224">
        <v>614</v>
      </c>
      <c r="AH112" s="224">
        <v>1270</v>
      </c>
      <c r="AI112" s="224">
        <v>1</v>
      </c>
      <c r="AJ112" s="224">
        <v>0</v>
      </c>
      <c r="AK112" s="224">
        <v>0</v>
      </c>
      <c r="AL112" s="224">
        <v>0</v>
      </c>
      <c r="AM112" s="224">
        <v>0</v>
      </c>
      <c r="AN112" s="224">
        <v>0</v>
      </c>
      <c r="AO112" s="224">
        <v>0</v>
      </c>
      <c r="AP112" s="224">
        <v>0</v>
      </c>
      <c r="AQ112" s="224">
        <v>678</v>
      </c>
      <c r="AR112" s="224">
        <v>0</v>
      </c>
      <c r="AS112" s="224">
        <v>0</v>
      </c>
      <c r="AT112" s="224">
        <v>0</v>
      </c>
      <c r="AU112" s="224">
        <v>0</v>
      </c>
      <c r="AV112" s="224">
        <v>678</v>
      </c>
      <c r="AW112" s="224">
        <v>0</v>
      </c>
      <c r="AX112" s="224">
        <v>0</v>
      </c>
      <c r="AY112" s="224">
        <v>0</v>
      </c>
      <c r="AZ112" s="224">
        <v>0</v>
      </c>
      <c r="BA112" s="224">
        <v>0</v>
      </c>
      <c r="BB112" s="224">
        <v>24017</v>
      </c>
      <c r="BC112" s="224">
        <v>0</v>
      </c>
      <c r="BD112" s="224">
        <v>0</v>
      </c>
      <c r="BE112" s="224">
        <v>0</v>
      </c>
      <c r="BF112" s="224">
        <v>0</v>
      </c>
      <c r="BG112" s="224">
        <v>24017</v>
      </c>
      <c r="BH112" s="224">
        <v>24017</v>
      </c>
      <c r="BI112" s="224">
        <v>0</v>
      </c>
      <c r="BJ112" s="224">
        <v>24017</v>
      </c>
      <c r="BK112" s="224">
        <v>0</v>
      </c>
      <c r="BL112" s="224">
        <v>3600</v>
      </c>
      <c r="BM112" s="224">
        <v>0</v>
      </c>
      <c r="BN112" s="224">
        <v>0</v>
      </c>
      <c r="BO112" s="224">
        <v>0</v>
      </c>
      <c r="BP112" s="224">
        <v>0</v>
      </c>
      <c r="BQ112" s="224">
        <v>3600</v>
      </c>
      <c r="BR112" s="224">
        <v>0</v>
      </c>
      <c r="BS112" s="224">
        <v>0</v>
      </c>
      <c r="BT112" s="224">
        <v>0</v>
      </c>
      <c r="BU112" s="224">
        <v>20</v>
      </c>
      <c r="BV112" s="224">
        <v>4260723</v>
      </c>
      <c r="BW112" s="224">
        <v>5160715</v>
      </c>
      <c r="BX112" s="224">
        <v>0</v>
      </c>
      <c r="BY112" s="224">
        <v>0</v>
      </c>
      <c r="BZ112" s="224">
        <v>0</v>
      </c>
      <c r="CA112" s="224">
        <v>0</v>
      </c>
      <c r="CB112" s="224">
        <v>0</v>
      </c>
      <c r="CC112" s="224">
        <v>0</v>
      </c>
      <c r="CD112" s="224">
        <v>0</v>
      </c>
      <c r="CE112" s="224">
        <v>0</v>
      </c>
      <c r="CF112" s="224">
        <v>0</v>
      </c>
      <c r="CG112" s="224">
        <v>0</v>
      </c>
      <c r="CH112" s="224">
        <v>0</v>
      </c>
      <c r="CI112" s="224">
        <v>0</v>
      </c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  <c r="CY112" s="224"/>
      <c r="CZ112" s="224"/>
      <c r="DA112" s="224"/>
      <c r="DB112" s="224"/>
      <c r="DC112" s="224"/>
      <c r="DD112" s="224"/>
      <c r="DE112" s="224"/>
      <c r="DF112" s="224"/>
      <c r="DG112" s="224"/>
      <c r="DH112" s="224"/>
      <c r="DI112" s="224"/>
      <c r="DJ112" s="224"/>
      <c r="DK112" s="224"/>
      <c r="DL112" s="224"/>
      <c r="DM112" s="224"/>
      <c r="DN112" s="224"/>
    </row>
    <row r="113" spans="1:119" x14ac:dyDescent="0.2">
      <c r="A113" s="222" t="str">
        <f t="shared" si="4"/>
        <v>0400701262129003</v>
      </c>
      <c r="B113" s="223" t="s">
        <v>947</v>
      </c>
      <c r="C113" s="223" t="s">
        <v>212</v>
      </c>
      <c r="D113" s="223" t="s">
        <v>220</v>
      </c>
      <c r="E113" s="223" t="s">
        <v>214</v>
      </c>
      <c r="F113" s="223" t="s">
        <v>235</v>
      </c>
      <c r="G113" s="223" t="s">
        <v>236</v>
      </c>
      <c r="H113" s="223" t="s">
        <v>379</v>
      </c>
      <c r="I113" s="223" t="s">
        <v>843</v>
      </c>
      <c r="J113" s="223" t="s">
        <v>221</v>
      </c>
      <c r="K113" s="223" t="s">
        <v>217</v>
      </c>
      <c r="L113" s="223" t="s">
        <v>214</v>
      </c>
      <c r="M113" s="223" t="s">
        <v>370</v>
      </c>
      <c r="N113" s="223" t="s">
        <v>371</v>
      </c>
      <c r="O113" s="223" t="s">
        <v>214</v>
      </c>
      <c r="P113" s="223" t="s">
        <v>214</v>
      </c>
      <c r="Q113" s="223" t="s">
        <v>214</v>
      </c>
      <c r="R113" s="223" t="s">
        <v>214</v>
      </c>
      <c r="S113" s="223" t="s">
        <v>214</v>
      </c>
      <c r="T113" s="224">
        <v>4280224</v>
      </c>
      <c r="U113" s="224">
        <v>4280224</v>
      </c>
      <c r="V113" s="224">
        <v>0</v>
      </c>
      <c r="W113" s="224">
        <v>8560448</v>
      </c>
      <c r="X113" s="224">
        <v>0</v>
      </c>
      <c r="Y113" s="224">
        <v>0</v>
      </c>
      <c r="Z113" s="224">
        <v>0</v>
      </c>
      <c r="AA113" s="224">
        <v>0</v>
      </c>
      <c r="AB113" s="224">
        <v>0</v>
      </c>
      <c r="AC113" s="224">
        <v>9</v>
      </c>
      <c r="AD113" s="224">
        <v>1</v>
      </c>
      <c r="AE113" s="224">
        <v>49</v>
      </c>
      <c r="AF113" s="224">
        <v>0</v>
      </c>
      <c r="AG113" s="224">
        <v>45</v>
      </c>
      <c r="AH113" s="224">
        <v>94</v>
      </c>
      <c r="AI113" s="224">
        <v>1</v>
      </c>
      <c r="AJ113" s="224">
        <v>0</v>
      </c>
      <c r="AK113" s="224">
        <v>0</v>
      </c>
      <c r="AL113" s="224">
        <v>0</v>
      </c>
      <c r="AM113" s="224">
        <v>0</v>
      </c>
      <c r="AN113" s="224">
        <v>0</v>
      </c>
      <c r="AO113" s="224">
        <v>0</v>
      </c>
      <c r="AP113" s="224">
        <v>0</v>
      </c>
      <c r="AQ113" s="224">
        <v>44</v>
      </c>
      <c r="AR113" s="224">
        <v>0</v>
      </c>
      <c r="AS113" s="224">
        <v>0</v>
      </c>
      <c r="AT113" s="224">
        <v>0</v>
      </c>
      <c r="AU113" s="224">
        <v>0</v>
      </c>
      <c r="AV113" s="224">
        <v>44</v>
      </c>
      <c r="AW113" s="224">
        <v>0</v>
      </c>
      <c r="AX113" s="224">
        <v>0</v>
      </c>
      <c r="AY113" s="224">
        <v>0</v>
      </c>
      <c r="AZ113" s="224">
        <v>0</v>
      </c>
      <c r="BA113" s="224">
        <v>0</v>
      </c>
      <c r="BB113" s="224">
        <v>1378</v>
      </c>
      <c r="BC113" s="224">
        <v>0</v>
      </c>
      <c r="BD113" s="224">
        <v>0</v>
      </c>
      <c r="BE113" s="224">
        <v>0</v>
      </c>
      <c r="BF113" s="224">
        <v>0</v>
      </c>
      <c r="BG113" s="224">
        <v>1378</v>
      </c>
      <c r="BH113" s="224">
        <v>1378</v>
      </c>
      <c r="BI113" s="224">
        <v>0</v>
      </c>
      <c r="BJ113" s="224">
        <v>1378</v>
      </c>
      <c r="BK113" s="224">
        <v>0</v>
      </c>
      <c r="BL113" s="224">
        <v>3200</v>
      </c>
      <c r="BM113" s="224">
        <v>0</v>
      </c>
      <c r="BN113" s="224">
        <v>0</v>
      </c>
      <c r="BO113" s="224">
        <v>0</v>
      </c>
      <c r="BP113" s="224">
        <v>0</v>
      </c>
      <c r="BQ113" s="224">
        <v>3200</v>
      </c>
      <c r="BR113" s="224">
        <v>0</v>
      </c>
      <c r="BS113" s="224">
        <v>0</v>
      </c>
      <c r="BT113" s="224">
        <v>0</v>
      </c>
      <c r="BU113" s="224">
        <v>20</v>
      </c>
      <c r="BV113" s="224">
        <v>4280222</v>
      </c>
      <c r="BW113" s="224">
        <v>5180223</v>
      </c>
      <c r="BX113" s="224">
        <v>0</v>
      </c>
      <c r="BY113" s="224">
        <v>0</v>
      </c>
      <c r="BZ113" s="224">
        <v>0</v>
      </c>
      <c r="CA113" s="224">
        <v>0</v>
      </c>
      <c r="CB113" s="224">
        <v>0</v>
      </c>
      <c r="CC113" s="224">
        <v>0</v>
      </c>
      <c r="CD113" s="224">
        <v>0</v>
      </c>
      <c r="CE113" s="224">
        <v>0</v>
      </c>
      <c r="CF113" s="224">
        <v>0</v>
      </c>
      <c r="CG113" s="224">
        <v>0</v>
      </c>
      <c r="CH113" s="224">
        <v>0</v>
      </c>
      <c r="CI113" s="224">
        <v>0</v>
      </c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  <c r="CY113" s="224"/>
      <c r="CZ113" s="224"/>
      <c r="DA113" s="224"/>
      <c r="DB113" s="224"/>
      <c r="DC113" s="224"/>
      <c r="DD113" s="224"/>
      <c r="DE113" s="224"/>
      <c r="DF113" s="224"/>
      <c r="DG113" s="224"/>
      <c r="DH113" s="224"/>
      <c r="DI113" s="224"/>
      <c r="DJ113" s="224"/>
      <c r="DK113" s="224"/>
      <c r="DL113" s="224"/>
      <c r="DM113" s="224"/>
      <c r="DN113" s="224"/>
    </row>
    <row r="114" spans="1:119" x14ac:dyDescent="0.2">
      <c r="A114" s="222" t="str">
        <f t="shared" si="4"/>
        <v>0400701262129004</v>
      </c>
      <c r="B114" s="223" t="s">
        <v>947</v>
      </c>
      <c r="C114" s="223" t="s">
        <v>212</v>
      </c>
      <c r="D114" s="223" t="s">
        <v>220</v>
      </c>
      <c r="E114" s="223" t="s">
        <v>214</v>
      </c>
      <c r="F114" s="223" t="s">
        <v>235</v>
      </c>
      <c r="G114" s="223" t="s">
        <v>236</v>
      </c>
      <c r="H114" s="223" t="s">
        <v>387</v>
      </c>
      <c r="I114" s="223" t="s">
        <v>845</v>
      </c>
      <c r="J114" s="223" t="s">
        <v>221</v>
      </c>
      <c r="K114" s="223" t="s">
        <v>217</v>
      </c>
      <c r="L114" s="223" t="s">
        <v>214</v>
      </c>
      <c r="M114" s="223" t="s">
        <v>370</v>
      </c>
      <c r="N114" s="223" t="s">
        <v>371</v>
      </c>
      <c r="O114" s="223" t="s">
        <v>214</v>
      </c>
      <c r="P114" s="223" t="s">
        <v>214</v>
      </c>
      <c r="Q114" s="223" t="s">
        <v>214</v>
      </c>
      <c r="R114" s="223" t="s">
        <v>214</v>
      </c>
      <c r="S114" s="223" t="s">
        <v>214</v>
      </c>
      <c r="T114" s="224">
        <v>4280325</v>
      </c>
      <c r="U114" s="224">
        <v>4280325</v>
      </c>
      <c r="V114" s="224">
        <v>0</v>
      </c>
      <c r="W114" s="224">
        <v>8560650</v>
      </c>
      <c r="X114" s="224">
        <v>0</v>
      </c>
      <c r="Y114" s="224">
        <v>0</v>
      </c>
      <c r="Z114" s="224">
        <v>0</v>
      </c>
      <c r="AA114" s="224">
        <v>0</v>
      </c>
      <c r="AB114" s="224">
        <v>0</v>
      </c>
      <c r="AC114" s="224">
        <v>9</v>
      </c>
      <c r="AD114" s="224">
        <v>1</v>
      </c>
      <c r="AE114" s="224">
        <v>50</v>
      </c>
      <c r="AF114" s="224">
        <v>0</v>
      </c>
      <c r="AG114" s="224">
        <v>45</v>
      </c>
      <c r="AH114" s="224">
        <v>95</v>
      </c>
      <c r="AI114" s="224">
        <v>1</v>
      </c>
      <c r="AJ114" s="224">
        <v>0</v>
      </c>
      <c r="AK114" s="224">
        <v>0</v>
      </c>
      <c r="AL114" s="224">
        <v>0</v>
      </c>
      <c r="AM114" s="224">
        <v>0</v>
      </c>
      <c r="AN114" s="224">
        <v>0</v>
      </c>
      <c r="AO114" s="224">
        <v>0</v>
      </c>
      <c r="AP114" s="224">
        <v>0</v>
      </c>
      <c r="AQ114" s="224">
        <v>54</v>
      </c>
      <c r="AR114" s="224">
        <v>0</v>
      </c>
      <c r="AS114" s="224">
        <v>0</v>
      </c>
      <c r="AT114" s="224">
        <v>0</v>
      </c>
      <c r="AU114" s="224">
        <v>0</v>
      </c>
      <c r="AV114" s="224">
        <v>54</v>
      </c>
      <c r="AW114" s="224">
        <v>0</v>
      </c>
      <c r="AX114" s="224">
        <v>0</v>
      </c>
      <c r="AY114" s="224">
        <v>0</v>
      </c>
      <c r="AZ114" s="224">
        <v>0</v>
      </c>
      <c r="BA114" s="224">
        <v>0</v>
      </c>
      <c r="BB114" s="224">
        <v>1680</v>
      </c>
      <c r="BC114" s="224">
        <v>0</v>
      </c>
      <c r="BD114" s="224">
        <v>0</v>
      </c>
      <c r="BE114" s="224">
        <v>0</v>
      </c>
      <c r="BF114" s="224">
        <v>0</v>
      </c>
      <c r="BG114" s="224">
        <v>1680</v>
      </c>
      <c r="BH114" s="224">
        <v>1680</v>
      </c>
      <c r="BI114" s="224">
        <v>0</v>
      </c>
      <c r="BJ114" s="224">
        <v>1680</v>
      </c>
      <c r="BK114" s="224">
        <v>0</v>
      </c>
      <c r="BL114" s="224">
        <v>3200</v>
      </c>
      <c r="BM114" s="224">
        <v>0</v>
      </c>
      <c r="BN114" s="224">
        <v>0</v>
      </c>
      <c r="BO114" s="224">
        <v>0</v>
      </c>
      <c r="BP114" s="224">
        <v>0</v>
      </c>
      <c r="BQ114" s="224">
        <v>3200</v>
      </c>
      <c r="BR114" s="224">
        <v>0</v>
      </c>
      <c r="BS114" s="224">
        <v>0</v>
      </c>
      <c r="BT114" s="224">
        <v>0</v>
      </c>
      <c r="BU114" s="224">
        <v>20</v>
      </c>
      <c r="BV114" s="224">
        <v>4280325</v>
      </c>
      <c r="BW114" s="224">
        <v>5180310</v>
      </c>
      <c r="BX114" s="224">
        <v>0</v>
      </c>
      <c r="BY114" s="224">
        <v>0</v>
      </c>
      <c r="BZ114" s="224">
        <v>0</v>
      </c>
      <c r="CA114" s="224">
        <v>0</v>
      </c>
      <c r="CB114" s="224">
        <v>0</v>
      </c>
      <c r="CC114" s="224">
        <v>0</v>
      </c>
      <c r="CD114" s="224">
        <v>0</v>
      </c>
      <c r="CE114" s="224">
        <v>0</v>
      </c>
      <c r="CF114" s="224">
        <v>0</v>
      </c>
      <c r="CG114" s="224">
        <v>0</v>
      </c>
      <c r="CH114" s="224">
        <v>0</v>
      </c>
      <c r="CI114" s="224">
        <v>0</v>
      </c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  <c r="CY114" s="224"/>
      <c r="CZ114" s="224"/>
      <c r="DA114" s="224"/>
      <c r="DB114" s="224"/>
      <c r="DC114" s="224"/>
      <c r="DD114" s="224"/>
      <c r="DE114" s="224"/>
      <c r="DF114" s="224"/>
      <c r="DG114" s="224"/>
      <c r="DH114" s="224"/>
      <c r="DI114" s="224"/>
      <c r="DJ114" s="224"/>
      <c r="DK114" s="224"/>
      <c r="DL114" s="224"/>
      <c r="DM114" s="224"/>
      <c r="DN114" s="224"/>
    </row>
    <row r="115" spans="1:119" x14ac:dyDescent="0.2">
      <c r="A115" s="222" t="str">
        <f t="shared" si="4"/>
        <v>0400702262129001</v>
      </c>
      <c r="B115" s="223" t="s">
        <v>947</v>
      </c>
      <c r="C115" s="223" t="s">
        <v>212</v>
      </c>
      <c r="D115" s="223" t="s">
        <v>220</v>
      </c>
      <c r="E115" s="223" t="s">
        <v>214</v>
      </c>
      <c r="F115" s="223" t="s">
        <v>235</v>
      </c>
      <c r="G115" s="223" t="s">
        <v>236</v>
      </c>
      <c r="H115" s="223" t="s">
        <v>381</v>
      </c>
      <c r="I115" s="223" t="s">
        <v>773</v>
      </c>
      <c r="J115" s="223" t="s">
        <v>221</v>
      </c>
      <c r="K115" s="223" t="s">
        <v>219</v>
      </c>
      <c r="L115" s="223" t="s">
        <v>214</v>
      </c>
      <c r="M115" s="223" t="s">
        <v>370</v>
      </c>
      <c r="N115" s="223" t="s">
        <v>371</v>
      </c>
      <c r="O115" s="223" t="s">
        <v>214</v>
      </c>
      <c r="P115" s="223" t="s">
        <v>214</v>
      </c>
      <c r="Q115" s="223" t="s">
        <v>214</v>
      </c>
      <c r="R115" s="223" t="s">
        <v>214</v>
      </c>
      <c r="S115" s="223" t="s">
        <v>214</v>
      </c>
      <c r="T115" s="224">
        <v>0</v>
      </c>
      <c r="U115" s="224">
        <v>0</v>
      </c>
      <c r="V115" s="224">
        <v>0</v>
      </c>
      <c r="W115" s="224">
        <v>0</v>
      </c>
      <c r="X115" s="224"/>
      <c r="Y115" s="224">
        <v>0</v>
      </c>
      <c r="Z115" s="224">
        <v>0</v>
      </c>
      <c r="AA115" s="224">
        <v>0</v>
      </c>
      <c r="AB115" s="224"/>
      <c r="AC115" s="224">
        <v>0</v>
      </c>
      <c r="AD115" s="224">
        <v>0</v>
      </c>
      <c r="AE115" s="224">
        <v>0</v>
      </c>
      <c r="AF115" s="224"/>
      <c r="AG115" s="224">
        <v>0</v>
      </c>
      <c r="AH115" s="224">
        <v>0</v>
      </c>
      <c r="AI115" s="224">
        <v>0</v>
      </c>
      <c r="AJ115" s="224"/>
      <c r="AK115" s="224">
        <v>0</v>
      </c>
      <c r="AL115" s="224">
        <v>0</v>
      </c>
      <c r="AM115" s="224">
        <v>0</v>
      </c>
      <c r="AN115" s="224"/>
      <c r="AO115" s="224">
        <v>0</v>
      </c>
      <c r="AP115" s="224"/>
      <c r="AQ115" s="224">
        <v>0</v>
      </c>
      <c r="AR115" s="224"/>
      <c r="AS115" s="224">
        <v>0</v>
      </c>
      <c r="AT115" s="224"/>
      <c r="AU115" s="224">
        <v>0</v>
      </c>
      <c r="AV115" s="224">
        <v>0</v>
      </c>
      <c r="AW115" s="224">
        <v>0</v>
      </c>
      <c r="AX115" s="224">
        <v>0</v>
      </c>
      <c r="AY115" s="224">
        <v>0</v>
      </c>
      <c r="AZ115" s="224">
        <v>0</v>
      </c>
      <c r="BA115" s="224">
        <v>0</v>
      </c>
      <c r="BB115" s="224">
        <v>0</v>
      </c>
      <c r="BC115" s="224">
        <v>0</v>
      </c>
      <c r="BD115" s="224">
        <v>0</v>
      </c>
      <c r="BE115" s="224">
        <v>0</v>
      </c>
      <c r="BF115" s="224">
        <v>0</v>
      </c>
      <c r="BG115" s="224">
        <v>0</v>
      </c>
      <c r="BH115" s="224">
        <v>0</v>
      </c>
      <c r="BI115" s="224">
        <v>0</v>
      </c>
      <c r="BJ115" s="224">
        <v>0</v>
      </c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</row>
    <row r="116" spans="1:119" x14ac:dyDescent="0.2">
      <c r="A116" s="222" t="str">
        <f t="shared" si="4"/>
        <v>0400702262129002</v>
      </c>
      <c r="B116" s="223" t="s">
        <v>947</v>
      </c>
      <c r="C116" s="223" t="s">
        <v>212</v>
      </c>
      <c r="D116" s="223" t="s">
        <v>220</v>
      </c>
      <c r="E116" s="223" t="s">
        <v>214</v>
      </c>
      <c r="F116" s="223" t="s">
        <v>235</v>
      </c>
      <c r="G116" s="223" t="s">
        <v>236</v>
      </c>
      <c r="H116" s="223" t="s">
        <v>380</v>
      </c>
      <c r="I116" s="223" t="s">
        <v>774</v>
      </c>
      <c r="J116" s="223" t="s">
        <v>221</v>
      </c>
      <c r="K116" s="223" t="s">
        <v>219</v>
      </c>
      <c r="L116" s="223" t="s">
        <v>214</v>
      </c>
      <c r="M116" s="223" t="s">
        <v>370</v>
      </c>
      <c r="N116" s="223" t="s">
        <v>371</v>
      </c>
      <c r="O116" s="223" t="s">
        <v>214</v>
      </c>
      <c r="P116" s="223" t="s">
        <v>214</v>
      </c>
      <c r="Q116" s="223" t="s">
        <v>214</v>
      </c>
      <c r="R116" s="223" t="s">
        <v>214</v>
      </c>
      <c r="S116" s="223" t="s">
        <v>214</v>
      </c>
      <c r="T116" s="224">
        <v>0</v>
      </c>
      <c r="U116" s="224">
        <v>0</v>
      </c>
      <c r="V116" s="224">
        <v>0</v>
      </c>
      <c r="W116" s="224">
        <v>0</v>
      </c>
      <c r="X116" s="224"/>
      <c r="Y116" s="224">
        <v>0</v>
      </c>
      <c r="Z116" s="224">
        <v>0</v>
      </c>
      <c r="AA116" s="224">
        <v>0</v>
      </c>
      <c r="AB116" s="224"/>
      <c r="AC116" s="224">
        <v>0</v>
      </c>
      <c r="AD116" s="224">
        <v>0</v>
      </c>
      <c r="AE116" s="224">
        <v>0</v>
      </c>
      <c r="AF116" s="224"/>
      <c r="AG116" s="224">
        <v>0</v>
      </c>
      <c r="AH116" s="224">
        <v>0</v>
      </c>
      <c r="AI116" s="224">
        <v>0</v>
      </c>
      <c r="AJ116" s="224"/>
      <c r="AK116" s="224">
        <v>0</v>
      </c>
      <c r="AL116" s="224">
        <v>0</v>
      </c>
      <c r="AM116" s="224">
        <v>0</v>
      </c>
      <c r="AN116" s="224"/>
      <c r="AO116" s="224">
        <v>0</v>
      </c>
      <c r="AP116" s="224"/>
      <c r="AQ116" s="224">
        <v>0</v>
      </c>
      <c r="AR116" s="224"/>
      <c r="AS116" s="224">
        <v>0</v>
      </c>
      <c r="AT116" s="224"/>
      <c r="AU116" s="224">
        <v>0</v>
      </c>
      <c r="AV116" s="224">
        <v>0</v>
      </c>
      <c r="AW116" s="224">
        <v>0</v>
      </c>
      <c r="AX116" s="224">
        <v>0</v>
      </c>
      <c r="AY116" s="224">
        <v>0</v>
      </c>
      <c r="AZ116" s="224">
        <v>0</v>
      </c>
      <c r="BA116" s="224">
        <v>0</v>
      </c>
      <c r="BB116" s="224">
        <v>0</v>
      </c>
      <c r="BC116" s="224">
        <v>0</v>
      </c>
      <c r="BD116" s="224">
        <v>0</v>
      </c>
      <c r="BE116" s="224">
        <v>0</v>
      </c>
      <c r="BF116" s="224">
        <v>0</v>
      </c>
      <c r="BG116" s="224">
        <v>0</v>
      </c>
      <c r="BH116" s="224">
        <v>0</v>
      </c>
      <c r="BI116" s="224">
        <v>0</v>
      </c>
      <c r="BJ116" s="224">
        <v>0</v>
      </c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  <c r="CY116" s="224"/>
      <c r="CZ116" s="224"/>
      <c r="DA116" s="224"/>
      <c r="DB116" s="224"/>
      <c r="DC116" s="224"/>
      <c r="DD116" s="224"/>
      <c r="DE116" s="224"/>
      <c r="DF116" s="224"/>
      <c r="DG116" s="224"/>
      <c r="DH116" s="224"/>
      <c r="DI116" s="224"/>
      <c r="DJ116" s="224"/>
      <c r="DK116" s="224"/>
      <c r="DL116" s="224"/>
      <c r="DM116" s="224"/>
      <c r="DN116" s="224"/>
    </row>
    <row r="117" spans="1:119" x14ac:dyDescent="0.2">
      <c r="A117" s="222" t="str">
        <f t="shared" si="4"/>
        <v>0400702262129003</v>
      </c>
      <c r="B117" s="223" t="s">
        <v>947</v>
      </c>
      <c r="C117" s="223" t="s">
        <v>212</v>
      </c>
      <c r="D117" s="223" t="s">
        <v>220</v>
      </c>
      <c r="E117" s="223" t="s">
        <v>214</v>
      </c>
      <c r="F117" s="223" t="s">
        <v>235</v>
      </c>
      <c r="G117" s="223" t="s">
        <v>236</v>
      </c>
      <c r="H117" s="223" t="s">
        <v>379</v>
      </c>
      <c r="I117" s="223" t="s">
        <v>843</v>
      </c>
      <c r="J117" s="223" t="s">
        <v>221</v>
      </c>
      <c r="K117" s="223" t="s">
        <v>219</v>
      </c>
      <c r="L117" s="223" t="s">
        <v>214</v>
      </c>
      <c r="M117" s="223" t="s">
        <v>370</v>
      </c>
      <c r="N117" s="223" t="s">
        <v>371</v>
      </c>
      <c r="O117" s="223" t="s">
        <v>214</v>
      </c>
      <c r="P117" s="223" t="s">
        <v>214</v>
      </c>
      <c r="Q117" s="223" t="s">
        <v>214</v>
      </c>
      <c r="R117" s="223" t="s">
        <v>214</v>
      </c>
      <c r="S117" s="223" t="s">
        <v>214</v>
      </c>
      <c r="T117" s="224">
        <v>0</v>
      </c>
      <c r="U117" s="224">
        <v>0</v>
      </c>
      <c r="V117" s="224">
        <v>0</v>
      </c>
      <c r="W117" s="224">
        <v>0</v>
      </c>
      <c r="X117" s="224"/>
      <c r="Y117" s="224">
        <v>0</v>
      </c>
      <c r="Z117" s="224">
        <v>0</v>
      </c>
      <c r="AA117" s="224">
        <v>0</v>
      </c>
      <c r="AB117" s="224"/>
      <c r="AC117" s="224">
        <v>0</v>
      </c>
      <c r="AD117" s="224">
        <v>0</v>
      </c>
      <c r="AE117" s="224">
        <v>0</v>
      </c>
      <c r="AF117" s="224"/>
      <c r="AG117" s="224">
        <v>0</v>
      </c>
      <c r="AH117" s="224">
        <v>0</v>
      </c>
      <c r="AI117" s="224">
        <v>0</v>
      </c>
      <c r="AJ117" s="224"/>
      <c r="AK117" s="224">
        <v>0</v>
      </c>
      <c r="AL117" s="224">
        <v>0</v>
      </c>
      <c r="AM117" s="224">
        <v>0</v>
      </c>
      <c r="AN117" s="224"/>
      <c r="AO117" s="224">
        <v>0</v>
      </c>
      <c r="AP117" s="224"/>
      <c r="AQ117" s="224">
        <v>0</v>
      </c>
      <c r="AR117" s="224"/>
      <c r="AS117" s="224">
        <v>0</v>
      </c>
      <c r="AT117" s="224"/>
      <c r="AU117" s="224">
        <v>0</v>
      </c>
      <c r="AV117" s="224">
        <v>0</v>
      </c>
      <c r="AW117" s="224">
        <v>0</v>
      </c>
      <c r="AX117" s="224">
        <v>0</v>
      </c>
      <c r="AY117" s="224">
        <v>0</v>
      </c>
      <c r="AZ117" s="224">
        <v>0</v>
      </c>
      <c r="BA117" s="224">
        <v>0</v>
      </c>
      <c r="BB117" s="224">
        <v>0</v>
      </c>
      <c r="BC117" s="224">
        <v>0</v>
      </c>
      <c r="BD117" s="224">
        <v>0</v>
      </c>
      <c r="BE117" s="224">
        <v>0</v>
      </c>
      <c r="BF117" s="224">
        <v>0</v>
      </c>
      <c r="BG117" s="224">
        <v>0</v>
      </c>
      <c r="BH117" s="224">
        <v>0</v>
      </c>
      <c r="BI117" s="224">
        <v>0</v>
      </c>
      <c r="BJ117" s="224">
        <v>0</v>
      </c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  <c r="CY117" s="224"/>
      <c r="CZ117" s="224"/>
      <c r="DA117" s="224"/>
      <c r="DB117" s="224"/>
      <c r="DC117" s="224"/>
      <c r="DD117" s="224"/>
      <c r="DE117" s="224"/>
      <c r="DF117" s="224"/>
      <c r="DG117" s="224"/>
      <c r="DH117" s="224"/>
      <c r="DI117" s="224"/>
      <c r="DJ117" s="224"/>
      <c r="DK117" s="224"/>
      <c r="DL117" s="224"/>
      <c r="DM117" s="224"/>
      <c r="DN117" s="224"/>
    </row>
    <row r="118" spans="1:119" x14ac:dyDescent="0.2">
      <c r="A118" s="222" t="str">
        <f t="shared" si="4"/>
        <v>0400702262129004</v>
      </c>
      <c r="B118" s="223" t="s">
        <v>947</v>
      </c>
      <c r="C118" s="223" t="s">
        <v>212</v>
      </c>
      <c r="D118" s="223" t="s">
        <v>220</v>
      </c>
      <c r="E118" s="223" t="s">
        <v>214</v>
      </c>
      <c r="F118" s="223" t="s">
        <v>235</v>
      </c>
      <c r="G118" s="223" t="s">
        <v>236</v>
      </c>
      <c r="H118" s="223" t="s">
        <v>387</v>
      </c>
      <c r="I118" s="223" t="s">
        <v>845</v>
      </c>
      <c r="J118" s="223" t="s">
        <v>221</v>
      </c>
      <c r="K118" s="223" t="s">
        <v>219</v>
      </c>
      <c r="L118" s="223" t="s">
        <v>214</v>
      </c>
      <c r="M118" s="223" t="s">
        <v>370</v>
      </c>
      <c r="N118" s="223" t="s">
        <v>371</v>
      </c>
      <c r="O118" s="223" t="s">
        <v>214</v>
      </c>
      <c r="P118" s="223" t="s">
        <v>214</v>
      </c>
      <c r="Q118" s="223" t="s">
        <v>214</v>
      </c>
      <c r="R118" s="223" t="s">
        <v>214</v>
      </c>
      <c r="S118" s="223" t="s">
        <v>214</v>
      </c>
      <c r="T118" s="224">
        <v>0</v>
      </c>
      <c r="U118" s="224">
        <v>0</v>
      </c>
      <c r="V118" s="224">
        <v>0</v>
      </c>
      <c r="W118" s="224">
        <v>0</v>
      </c>
      <c r="X118" s="224"/>
      <c r="Y118" s="224">
        <v>0</v>
      </c>
      <c r="Z118" s="224">
        <v>0</v>
      </c>
      <c r="AA118" s="224">
        <v>0</v>
      </c>
      <c r="AB118" s="224"/>
      <c r="AC118" s="224">
        <v>0</v>
      </c>
      <c r="AD118" s="224">
        <v>0</v>
      </c>
      <c r="AE118" s="224">
        <v>0</v>
      </c>
      <c r="AF118" s="224"/>
      <c r="AG118" s="224">
        <v>0</v>
      </c>
      <c r="AH118" s="224">
        <v>0</v>
      </c>
      <c r="AI118" s="224">
        <v>0</v>
      </c>
      <c r="AJ118" s="224"/>
      <c r="AK118" s="224">
        <v>0</v>
      </c>
      <c r="AL118" s="224">
        <v>0</v>
      </c>
      <c r="AM118" s="224">
        <v>0</v>
      </c>
      <c r="AN118" s="224"/>
      <c r="AO118" s="224">
        <v>0</v>
      </c>
      <c r="AP118" s="224"/>
      <c r="AQ118" s="224">
        <v>0</v>
      </c>
      <c r="AR118" s="224"/>
      <c r="AS118" s="224">
        <v>0</v>
      </c>
      <c r="AT118" s="224"/>
      <c r="AU118" s="224">
        <v>0</v>
      </c>
      <c r="AV118" s="224">
        <v>0</v>
      </c>
      <c r="AW118" s="224">
        <v>0</v>
      </c>
      <c r="AX118" s="224">
        <v>0</v>
      </c>
      <c r="AY118" s="224">
        <v>0</v>
      </c>
      <c r="AZ118" s="224">
        <v>0</v>
      </c>
      <c r="BA118" s="224">
        <v>0</v>
      </c>
      <c r="BB118" s="224">
        <v>0</v>
      </c>
      <c r="BC118" s="224">
        <v>0</v>
      </c>
      <c r="BD118" s="224">
        <v>0</v>
      </c>
      <c r="BE118" s="224">
        <v>0</v>
      </c>
      <c r="BF118" s="224">
        <v>0</v>
      </c>
      <c r="BG118" s="224">
        <v>0</v>
      </c>
      <c r="BH118" s="224">
        <v>0</v>
      </c>
      <c r="BI118" s="224">
        <v>0</v>
      </c>
      <c r="BJ118" s="224">
        <v>0</v>
      </c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  <c r="CY118" s="224"/>
      <c r="CZ118" s="224"/>
      <c r="DA118" s="224"/>
      <c r="DB118" s="224"/>
      <c r="DC118" s="224"/>
      <c r="DD118" s="224"/>
      <c r="DE118" s="224"/>
      <c r="DF118" s="224"/>
      <c r="DG118" s="224"/>
      <c r="DH118" s="224"/>
      <c r="DI118" s="224"/>
      <c r="DJ118" s="224"/>
      <c r="DK118" s="224"/>
      <c r="DL118" s="224"/>
      <c r="DM118" s="224"/>
      <c r="DN118" s="224"/>
    </row>
    <row r="119" spans="1:119" x14ac:dyDescent="0.2">
      <c r="A119" s="222" t="str">
        <f t="shared" si="4"/>
        <v>1221801262129000</v>
      </c>
      <c r="B119" s="223" t="s">
        <v>947</v>
      </c>
      <c r="C119" s="223" t="s">
        <v>212</v>
      </c>
      <c r="D119" s="223" t="s">
        <v>216</v>
      </c>
      <c r="E119" s="223" t="s">
        <v>372</v>
      </c>
      <c r="F119" s="223" t="s">
        <v>235</v>
      </c>
      <c r="G119" s="223" t="s">
        <v>236</v>
      </c>
      <c r="H119" s="223" t="s">
        <v>215</v>
      </c>
      <c r="I119" s="224"/>
      <c r="J119" s="223" t="s">
        <v>226</v>
      </c>
      <c r="K119" s="223" t="s">
        <v>217</v>
      </c>
      <c r="L119" s="223" t="s">
        <v>214</v>
      </c>
      <c r="M119" s="223" t="s">
        <v>370</v>
      </c>
      <c r="N119" s="223" t="s">
        <v>371</v>
      </c>
      <c r="O119" s="223" t="s">
        <v>214</v>
      </c>
      <c r="P119" s="223" t="s">
        <v>214</v>
      </c>
      <c r="Q119" s="223" t="s">
        <v>214</v>
      </c>
      <c r="R119" s="223" t="s">
        <v>214</v>
      </c>
      <c r="S119" s="223" t="s">
        <v>214</v>
      </c>
      <c r="T119" s="224">
        <v>0</v>
      </c>
      <c r="U119" s="224">
        <v>0</v>
      </c>
      <c r="V119" s="224">
        <v>0</v>
      </c>
      <c r="W119" s="224">
        <v>0</v>
      </c>
      <c r="X119" s="224">
        <v>0</v>
      </c>
      <c r="Y119" s="224">
        <v>0</v>
      </c>
      <c r="Z119" s="224">
        <v>0</v>
      </c>
      <c r="AA119" s="224">
        <v>0</v>
      </c>
      <c r="AB119" s="224">
        <v>0</v>
      </c>
      <c r="AC119" s="224">
        <v>0</v>
      </c>
      <c r="AD119" s="224">
        <v>0</v>
      </c>
      <c r="AE119" s="224">
        <v>0</v>
      </c>
      <c r="AF119" s="224">
        <v>0</v>
      </c>
      <c r="AG119" s="224">
        <v>0</v>
      </c>
      <c r="AH119" s="224">
        <v>0</v>
      </c>
      <c r="AI119" s="224">
        <v>0</v>
      </c>
      <c r="AJ119" s="224">
        <v>0</v>
      </c>
      <c r="AK119" s="224">
        <v>0</v>
      </c>
      <c r="AL119" s="224">
        <v>0</v>
      </c>
      <c r="AM119" s="224">
        <v>0</v>
      </c>
      <c r="AN119" s="224">
        <v>0</v>
      </c>
      <c r="AO119" s="224">
        <v>0</v>
      </c>
      <c r="AP119" s="224">
        <v>0</v>
      </c>
      <c r="AQ119" s="224">
        <v>0</v>
      </c>
      <c r="AR119" s="224">
        <v>0</v>
      </c>
      <c r="AS119" s="224">
        <v>0</v>
      </c>
      <c r="AT119" s="224">
        <v>4120401</v>
      </c>
      <c r="AU119" s="224">
        <v>0</v>
      </c>
      <c r="AV119" s="224">
        <v>0</v>
      </c>
      <c r="AW119" s="224">
        <v>0</v>
      </c>
      <c r="AX119" s="224">
        <v>0</v>
      </c>
      <c r="AY119" s="224">
        <v>2048849</v>
      </c>
      <c r="AZ119" s="224">
        <v>206938</v>
      </c>
      <c r="BA119" s="224">
        <v>9900</v>
      </c>
      <c r="BB119" s="224">
        <v>80101</v>
      </c>
      <c r="BC119" s="224">
        <v>11759</v>
      </c>
      <c r="BD119" s="224">
        <v>0</v>
      </c>
      <c r="BE119" s="224">
        <v>2028849</v>
      </c>
      <c r="BF119" s="224">
        <v>205068</v>
      </c>
      <c r="BG119" s="224">
        <v>0</v>
      </c>
      <c r="BH119" s="224">
        <v>0</v>
      </c>
      <c r="BI119" s="224">
        <v>20000</v>
      </c>
      <c r="BJ119" s="224">
        <v>1870</v>
      </c>
      <c r="BK119" s="224">
        <v>316</v>
      </c>
      <c r="BL119" s="224">
        <v>6045</v>
      </c>
      <c r="BM119" s="224">
        <v>19130</v>
      </c>
      <c r="BN119" s="224">
        <v>0</v>
      </c>
      <c r="BO119" s="224">
        <v>0</v>
      </c>
      <c r="BP119" s="224">
        <v>126837</v>
      </c>
      <c r="BQ119" s="224">
        <v>31489</v>
      </c>
      <c r="BR119" s="224">
        <v>46742</v>
      </c>
      <c r="BS119" s="224">
        <v>0</v>
      </c>
      <c r="BT119" s="224">
        <v>0</v>
      </c>
      <c r="BU119" s="224">
        <v>0</v>
      </c>
      <c r="BV119" s="224">
        <v>0</v>
      </c>
      <c r="BW119" s="224">
        <v>0</v>
      </c>
      <c r="BX119" s="224">
        <v>0</v>
      </c>
      <c r="BY119" s="224">
        <v>0</v>
      </c>
      <c r="BZ119" s="224">
        <v>0</v>
      </c>
      <c r="CA119" s="224">
        <v>0</v>
      </c>
      <c r="CB119" s="224">
        <v>0</v>
      </c>
      <c r="CC119" s="224">
        <v>0</v>
      </c>
      <c r="CD119" s="224">
        <v>0</v>
      </c>
      <c r="CE119" s="224">
        <v>0</v>
      </c>
      <c r="CF119" s="224">
        <v>0</v>
      </c>
      <c r="CG119" s="224">
        <v>0</v>
      </c>
      <c r="CH119" s="224">
        <v>0</v>
      </c>
      <c r="CI119" s="224">
        <v>0</v>
      </c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  <c r="CY119" s="224"/>
      <c r="CZ119" s="224"/>
      <c r="DA119" s="224"/>
      <c r="DB119" s="224"/>
      <c r="DC119" s="224"/>
      <c r="DD119" s="224"/>
      <c r="DE119" s="224"/>
      <c r="DF119" s="224"/>
      <c r="DG119" s="224"/>
      <c r="DH119" s="224"/>
      <c r="DI119" s="224"/>
      <c r="DJ119" s="224"/>
      <c r="DK119" s="224"/>
      <c r="DL119" s="224"/>
      <c r="DM119" s="224"/>
      <c r="DN119" s="224"/>
    </row>
    <row r="120" spans="1:119" x14ac:dyDescent="0.2">
      <c r="A120" s="222" t="str">
        <f t="shared" si="4"/>
        <v>1221802262129000</v>
      </c>
      <c r="B120" s="223" t="s">
        <v>947</v>
      </c>
      <c r="C120" s="223" t="s">
        <v>212</v>
      </c>
      <c r="D120" s="223" t="s">
        <v>216</v>
      </c>
      <c r="E120" s="223" t="s">
        <v>372</v>
      </c>
      <c r="F120" s="223" t="s">
        <v>235</v>
      </c>
      <c r="G120" s="223" t="s">
        <v>236</v>
      </c>
      <c r="H120" s="223" t="s">
        <v>215</v>
      </c>
      <c r="I120" s="224"/>
      <c r="J120" s="223" t="s">
        <v>226</v>
      </c>
      <c r="K120" s="223" t="s">
        <v>219</v>
      </c>
      <c r="L120" s="223" t="s">
        <v>214</v>
      </c>
      <c r="M120" s="223" t="s">
        <v>370</v>
      </c>
      <c r="N120" s="223" t="s">
        <v>371</v>
      </c>
      <c r="O120" s="223" t="s">
        <v>214</v>
      </c>
      <c r="P120" s="223" t="s">
        <v>214</v>
      </c>
      <c r="Q120" s="223" t="s">
        <v>214</v>
      </c>
      <c r="R120" s="223" t="s">
        <v>214</v>
      </c>
      <c r="S120" s="223" t="s">
        <v>214</v>
      </c>
      <c r="T120" s="224">
        <v>0</v>
      </c>
      <c r="U120" s="224">
        <v>0</v>
      </c>
      <c r="V120" s="224">
        <v>0</v>
      </c>
      <c r="W120" s="224">
        <v>0</v>
      </c>
      <c r="X120" s="224">
        <v>0</v>
      </c>
      <c r="Y120" s="224">
        <v>0</v>
      </c>
      <c r="Z120" s="224">
        <v>0</v>
      </c>
      <c r="AA120" s="224">
        <v>0</v>
      </c>
      <c r="AB120" s="224">
        <v>0</v>
      </c>
      <c r="AC120" s="224">
        <v>0</v>
      </c>
      <c r="AD120" s="224">
        <v>0</v>
      </c>
      <c r="AE120" s="224">
        <v>0</v>
      </c>
      <c r="AF120" s="224">
        <v>0</v>
      </c>
      <c r="AG120" s="224">
        <v>0</v>
      </c>
      <c r="AH120" s="224">
        <v>0</v>
      </c>
      <c r="AI120" s="224">
        <v>0</v>
      </c>
      <c r="AJ120" s="224">
        <v>0</v>
      </c>
      <c r="AK120" s="224">
        <v>0</v>
      </c>
      <c r="AL120" s="224">
        <v>0</v>
      </c>
      <c r="AM120" s="224">
        <v>0</v>
      </c>
      <c r="AN120" s="224">
        <v>0</v>
      </c>
      <c r="AO120" s="224">
        <v>0</v>
      </c>
      <c r="AP120" s="224">
        <v>0</v>
      </c>
      <c r="AQ120" s="224">
        <v>0</v>
      </c>
      <c r="AR120" s="224">
        <v>0</v>
      </c>
      <c r="AS120" s="224">
        <v>0</v>
      </c>
      <c r="AT120" s="224">
        <v>0</v>
      </c>
      <c r="AU120" s="224">
        <v>0</v>
      </c>
      <c r="AV120" s="224">
        <v>0</v>
      </c>
      <c r="AW120" s="224">
        <v>0</v>
      </c>
      <c r="AX120" s="224">
        <v>0</v>
      </c>
      <c r="AY120" s="224">
        <v>0</v>
      </c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  <c r="CY120" s="224"/>
      <c r="CZ120" s="224"/>
      <c r="DA120" s="224"/>
      <c r="DB120" s="224"/>
      <c r="DC120" s="224"/>
      <c r="DD120" s="224"/>
      <c r="DE120" s="224"/>
      <c r="DF120" s="224"/>
      <c r="DG120" s="224"/>
      <c r="DH120" s="224"/>
      <c r="DI120" s="224"/>
      <c r="DJ120" s="224"/>
      <c r="DK120" s="224"/>
      <c r="DL120" s="224"/>
      <c r="DM120" s="224"/>
      <c r="DN120" s="224"/>
    </row>
    <row r="121" spans="1:119" x14ac:dyDescent="0.2">
      <c r="A121" s="222" t="str">
        <f t="shared" si="4"/>
        <v>1223401262129003</v>
      </c>
      <c r="B121" s="223" t="s">
        <v>947</v>
      </c>
      <c r="C121" s="223" t="s">
        <v>212</v>
      </c>
      <c r="D121" s="223" t="s">
        <v>216</v>
      </c>
      <c r="E121" s="223" t="s">
        <v>372</v>
      </c>
      <c r="F121" s="223" t="s">
        <v>235</v>
      </c>
      <c r="G121" s="223" t="s">
        <v>236</v>
      </c>
      <c r="H121" s="223" t="s">
        <v>379</v>
      </c>
      <c r="I121" s="223" t="s">
        <v>388</v>
      </c>
      <c r="J121" s="223" t="s">
        <v>378</v>
      </c>
      <c r="K121" s="223" t="s">
        <v>217</v>
      </c>
      <c r="L121" s="223" t="s">
        <v>214</v>
      </c>
      <c r="M121" s="223" t="s">
        <v>370</v>
      </c>
      <c r="N121" s="223" t="s">
        <v>371</v>
      </c>
      <c r="O121" s="223" t="s">
        <v>214</v>
      </c>
      <c r="P121" s="223" t="s">
        <v>214</v>
      </c>
      <c r="Q121" s="223" t="s">
        <v>375</v>
      </c>
      <c r="R121" s="223" t="s">
        <v>214</v>
      </c>
      <c r="S121" s="223" t="s">
        <v>214</v>
      </c>
      <c r="T121" s="224">
        <v>0</v>
      </c>
      <c r="U121" s="224">
        <v>0</v>
      </c>
      <c r="V121" s="224">
        <v>0</v>
      </c>
      <c r="W121" s="224">
        <v>0</v>
      </c>
      <c r="X121" s="224">
        <v>0</v>
      </c>
      <c r="Y121" s="224">
        <v>0</v>
      </c>
      <c r="Z121" s="224">
        <v>0</v>
      </c>
      <c r="AA121" s="224">
        <v>0</v>
      </c>
      <c r="AB121" s="224">
        <v>0</v>
      </c>
      <c r="AC121" s="224">
        <v>0</v>
      </c>
      <c r="AD121" s="224">
        <v>0</v>
      </c>
      <c r="AE121" s="224">
        <v>0</v>
      </c>
      <c r="AF121" s="224">
        <v>0</v>
      </c>
      <c r="AG121" s="224">
        <v>0</v>
      </c>
      <c r="AH121" s="224">
        <v>0</v>
      </c>
      <c r="AI121" s="224">
        <v>0</v>
      </c>
      <c r="AJ121" s="224">
        <v>0</v>
      </c>
      <c r="AK121" s="224">
        <v>0</v>
      </c>
      <c r="AL121" s="224">
        <v>0</v>
      </c>
      <c r="AM121" s="224">
        <v>0</v>
      </c>
      <c r="AN121" s="224">
        <v>0</v>
      </c>
      <c r="AO121" s="224">
        <v>0</v>
      </c>
      <c r="AP121" s="224">
        <v>0</v>
      </c>
      <c r="AQ121" s="224">
        <v>0</v>
      </c>
      <c r="AR121" s="224">
        <v>0</v>
      </c>
      <c r="AS121" s="224">
        <v>0</v>
      </c>
      <c r="AT121" s="224">
        <v>0</v>
      </c>
      <c r="AU121" s="224">
        <v>4120401</v>
      </c>
      <c r="AV121" s="224">
        <v>285346</v>
      </c>
      <c r="AW121" s="224">
        <v>10830</v>
      </c>
      <c r="AX121" s="224">
        <v>26347</v>
      </c>
      <c r="AY121" s="224">
        <v>7846</v>
      </c>
      <c r="AZ121" s="224">
        <v>19100</v>
      </c>
      <c r="BA121" s="224">
        <v>0</v>
      </c>
      <c r="BB121" s="224">
        <v>265346</v>
      </c>
      <c r="BC121" s="224">
        <v>8960</v>
      </c>
      <c r="BD121" s="224">
        <v>0</v>
      </c>
      <c r="BE121" s="224">
        <v>0</v>
      </c>
      <c r="BF121" s="224">
        <v>271391</v>
      </c>
      <c r="BG121" s="224">
        <v>0</v>
      </c>
      <c r="BH121" s="224">
        <v>0</v>
      </c>
      <c r="BI121" s="224">
        <v>0</v>
      </c>
      <c r="BJ121" s="224">
        <v>5976</v>
      </c>
      <c r="BK121" s="224">
        <v>316</v>
      </c>
      <c r="BL121" s="224">
        <v>316</v>
      </c>
      <c r="BM121" s="224">
        <v>6045</v>
      </c>
      <c r="BN121" s="224">
        <v>19130</v>
      </c>
      <c r="BO121" s="224">
        <v>0</v>
      </c>
      <c r="BP121" s="224">
        <v>20</v>
      </c>
      <c r="BQ121" s="224">
        <v>2984</v>
      </c>
      <c r="BR121" s="224">
        <v>5976</v>
      </c>
      <c r="BS121" s="224">
        <v>0</v>
      </c>
      <c r="BT121" s="224">
        <v>0</v>
      </c>
      <c r="BU121" s="224">
        <v>0</v>
      </c>
      <c r="BV121" s="224">
        <v>0</v>
      </c>
      <c r="BW121" s="224">
        <v>0</v>
      </c>
      <c r="BX121" s="224">
        <v>0</v>
      </c>
      <c r="BY121" s="224">
        <v>0</v>
      </c>
      <c r="BZ121" s="224">
        <v>0</v>
      </c>
      <c r="CA121" s="224">
        <v>0</v>
      </c>
      <c r="CB121" s="224">
        <v>0</v>
      </c>
      <c r="CC121" s="224">
        <v>0</v>
      </c>
      <c r="CD121" s="224">
        <v>0</v>
      </c>
      <c r="CE121" s="224">
        <v>0</v>
      </c>
      <c r="CF121" s="224">
        <v>0</v>
      </c>
      <c r="CG121" s="224">
        <v>0</v>
      </c>
      <c r="CH121" s="224">
        <v>0</v>
      </c>
      <c r="CI121" s="224">
        <v>0</v>
      </c>
      <c r="CJ121" s="224">
        <v>0</v>
      </c>
      <c r="CK121" s="224">
        <v>0</v>
      </c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  <c r="CY121" s="224"/>
      <c r="CZ121" s="224"/>
      <c r="DA121" s="224"/>
      <c r="DB121" s="224"/>
      <c r="DC121" s="224"/>
      <c r="DD121" s="224"/>
      <c r="DE121" s="224"/>
      <c r="DF121" s="224"/>
      <c r="DG121" s="224"/>
      <c r="DH121" s="224"/>
      <c r="DI121" s="224"/>
      <c r="DJ121" s="224"/>
      <c r="DK121" s="224"/>
      <c r="DL121" s="224"/>
      <c r="DM121" s="224"/>
      <c r="DN121" s="224"/>
      <c r="DO121" s="224"/>
    </row>
    <row r="122" spans="1:119" x14ac:dyDescent="0.2">
      <c r="A122" s="222" t="str">
        <f t="shared" si="4"/>
        <v>1223401262129005</v>
      </c>
      <c r="B122" s="223" t="s">
        <v>947</v>
      </c>
      <c r="C122" s="223" t="s">
        <v>212</v>
      </c>
      <c r="D122" s="223" t="s">
        <v>216</v>
      </c>
      <c r="E122" s="223" t="s">
        <v>372</v>
      </c>
      <c r="F122" s="223" t="s">
        <v>235</v>
      </c>
      <c r="G122" s="223" t="s">
        <v>236</v>
      </c>
      <c r="H122" s="223" t="s">
        <v>386</v>
      </c>
      <c r="I122" s="223" t="s">
        <v>385</v>
      </c>
      <c r="J122" s="223" t="s">
        <v>378</v>
      </c>
      <c r="K122" s="223" t="s">
        <v>217</v>
      </c>
      <c r="L122" s="223" t="s">
        <v>214</v>
      </c>
      <c r="M122" s="223" t="s">
        <v>370</v>
      </c>
      <c r="N122" s="223" t="s">
        <v>371</v>
      </c>
      <c r="O122" s="223" t="s">
        <v>214</v>
      </c>
      <c r="P122" s="223" t="s">
        <v>214</v>
      </c>
      <c r="Q122" s="223" t="s">
        <v>371</v>
      </c>
      <c r="R122" s="223" t="s">
        <v>214</v>
      </c>
      <c r="S122" s="223" t="s">
        <v>214</v>
      </c>
      <c r="T122" s="224">
        <v>0</v>
      </c>
      <c r="U122" s="224">
        <v>0</v>
      </c>
      <c r="V122" s="224">
        <v>0</v>
      </c>
      <c r="W122" s="224">
        <v>0</v>
      </c>
      <c r="X122" s="224">
        <v>0</v>
      </c>
      <c r="Y122" s="224">
        <v>0</v>
      </c>
      <c r="Z122" s="224">
        <v>0</v>
      </c>
      <c r="AA122" s="224">
        <v>0</v>
      </c>
      <c r="AB122" s="224">
        <v>0</v>
      </c>
      <c r="AC122" s="224">
        <v>0</v>
      </c>
      <c r="AD122" s="224">
        <v>0</v>
      </c>
      <c r="AE122" s="224">
        <v>0</v>
      </c>
      <c r="AF122" s="224">
        <v>0</v>
      </c>
      <c r="AG122" s="224">
        <v>0</v>
      </c>
      <c r="AH122" s="224">
        <v>0</v>
      </c>
      <c r="AI122" s="224">
        <v>0</v>
      </c>
      <c r="AJ122" s="224">
        <v>0</v>
      </c>
      <c r="AK122" s="224">
        <v>0</v>
      </c>
      <c r="AL122" s="224">
        <v>0</v>
      </c>
      <c r="AM122" s="224">
        <v>0</v>
      </c>
      <c r="AN122" s="224">
        <v>0</v>
      </c>
      <c r="AO122" s="224">
        <v>0</v>
      </c>
      <c r="AP122" s="224">
        <v>0</v>
      </c>
      <c r="AQ122" s="224">
        <v>0</v>
      </c>
      <c r="AR122" s="224">
        <v>0</v>
      </c>
      <c r="AS122" s="224">
        <v>0</v>
      </c>
      <c r="AT122" s="224">
        <v>0</v>
      </c>
      <c r="AU122" s="224">
        <v>4180401</v>
      </c>
      <c r="AV122" s="224">
        <v>1763503</v>
      </c>
      <c r="AW122" s="224">
        <v>196108</v>
      </c>
      <c r="AX122" s="224">
        <v>8993</v>
      </c>
      <c r="AY122" s="224">
        <v>72255</v>
      </c>
      <c r="AZ122" s="224">
        <v>9760</v>
      </c>
      <c r="BA122" s="224">
        <v>0</v>
      </c>
      <c r="BB122" s="224">
        <v>1763503</v>
      </c>
      <c r="BC122" s="224">
        <v>196108</v>
      </c>
      <c r="BD122" s="224">
        <v>0</v>
      </c>
      <c r="BE122" s="224">
        <v>0</v>
      </c>
      <c r="BF122" s="224">
        <v>1763503</v>
      </c>
      <c r="BG122" s="224">
        <v>420328</v>
      </c>
      <c r="BH122" s="224">
        <v>420328</v>
      </c>
      <c r="BI122" s="224">
        <v>420328</v>
      </c>
      <c r="BJ122" s="224">
        <v>192843</v>
      </c>
      <c r="BK122" s="224">
        <v>0</v>
      </c>
      <c r="BL122" s="224">
        <v>0</v>
      </c>
      <c r="BM122" s="224">
        <v>0</v>
      </c>
      <c r="BN122" s="224">
        <v>0</v>
      </c>
      <c r="BO122" s="224">
        <v>0</v>
      </c>
      <c r="BP122" s="224">
        <v>0</v>
      </c>
      <c r="BQ122" s="224">
        <v>123853</v>
      </c>
      <c r="BR122" s="224">
        <v>25513</v>
      </c>
      <c r="BS122" s="224">
        <v>46742</v>
      </c>
      <c r="BT122" s="224">
        <v>46742</v>
      </c>
      <c r="BU122" s="224">
        <v>46742</v>
      </c>
      <c r="BV122" s="224">
        <v>0</v>
      </c>
      <c r="BW122" s="224">
        <v>0</v>
      </c>
      <c r="BX122" s="224">
        <v>0</v>
      </c>
      <c r="BY122" s="224">
        <v>0</v>
      </c>
      <c r="BZ122" s="224">
        <v>0</v>
      </c>
      <c r="CA122" s="224">
        <v>0</v>
      </c>
      <c r="CB122" s="224">
        <v>0</v>
      </c>
      <c r="CC122" s="224">
        <v>0</v>
      </c>
      <c r="CD122" s="224">
        <v>0</v>
      </c>
      <c r="CE122" s="224">
        <v>0</v>
      </c>
      <c r="CF122" s="224">
        <v>0</v>
      </c>
      <c r="CG122" s="224">
        <v>0</v>
      </c>
      <c r="CH122" s="224">
        <v>0</v>
      </c>
      <c r="CI122" s="224">
        <v>0</v>
      </c>
      <c r="CJ122" s="224">
        <v>0</v>
      </c>
      <c r="CK122" s="224">
        <v>0</v>
      </c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  <c r="CY122" s="224"/>
      <c r="CZ122" s="224"/>
      <c r="DA122" s="224"/>
      <c r="DB122" s="224"/>
      <c r="DC122" s="224"/>
      <c r="DD122" s="224"/>
      <c r="DE122" s="224"/>
      <c r="DF122" s="224"/>
      <c r="DG122" s="224"/>
      <c r="DH122" s="224"/>
      <c r="DI122" s="224"/>
      <c r="DJ122" s="224"/>
      <c r="DK122" s="224"/>
      <c r="DL122" s="224"/>
      <c r="DM122" s="224"/>
      <c r="DN122" s="224"/>
      <c r="DO122" s="224"/>
    </row>
    <row r="123" spans="1:119" x14ac:dyDescent="0.2">
      <c r="A123" s="222" t="str">
        <f t="shared" si="4"/>
        <v>1223402262129003</v>
      </c>
      <c r="B123" s="223" t="s">
        <v>947</v>
      </c>
      <c r="C123" s="223" t="s">
        <v>212</v>
      </c>
      <c r="D123" s="223" t="s">
        <v>216</v>
      </c>
      <c r="E123" s="223" t="s">
        <v>372</v>
      </c>
      <c r="F123" s="223" t="s">
        <v>235</v>
      </c>
      <c r="G123" s="223" t="s">
        <v>236</v>
      </c>
      <c r="H123" s="223" t="s">
        <v>379</v>
      </c>
      <c r="I123" s="223" t="s">
        <v>388</v>
      </c>
      <c r="J123" s="223" t="s">
        <v>378</v>
      </c>
      <c r="K123" s="223" t="s">
        <v>219</v>
      </c>
      <c r="L123" s="223" t="s">
        <v>214</v>
      </c>
      <c r="M123" s="223" t="s">
        <v>370</v>
      </c>
      <c r="N123" s="223" t="s">
        <v>371</v>
      </c>
      <c r="O123" s="223" t="s">
        <v>214</v>
      </c>
      <c r="P123" s="223" t="s">
        <v>214</v>
      </c>
      <c r="Q123" s="223" t="s">
        <v>375</v>
      </c>
      <c r="R123" s="223" t="s">
        <v>214</v>
      </c>
      <c r="S123" s="223" t="s">
        <v>214</v>
      </c>
      <c r="T123" s="224">
        <v>0</v>
      </c>
      <c r="U123" s="224">
        <v>0</v>
      </c>
      <c r="V123" s="224">
        <v>0</v>
      </c>
      <c r="W123" s="224">
        <v>0</v>
      </c>
      <c r="X123" s="224">
        <v>0</v>
      </c>
      <c r="Y123" s="224">
        <v>0</v>
      </c>
      <c r="Z123" s="224">
        <v>0</v>
      </c>
      <c r="AA123" s="224">
        <v>0</v>
      </c>
      <c r="AB123" s="224">
        <v>0</v>
      </c>
      <c r="AC123" s="224">
        <v>0</v>
      </c>
      <c r="AD123" s="224">
        <v>0</v>
      </c>
      <c r="AE123" s="224">
        <v>0</v>
      </c>
      <c r="AF123" s="224">
        <v>0</v>
      </c>
      <c r="AG123" s="224">
        <v>0</v>
      </c>
      <c r="AH123" s="224">
        <v>0</v>
      </c>
      <c r="AI123" s="224">
        <v>0</v>
      </c>
      <c r="AJ123" s="224">
        <v>0</v>
      </c>
      <c r="AK123" s="224">
        <v>18300</v>
      </c>
      <c r="AL123" s="224">
        <v>5</v>
      </c>
      <c r="AM123" s="224" t="s">
        <v>898</v>
      </c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</row>
    <row r="124" spans="1:119" x14ac:dyDescent="0.2">
      <c r="A124" s="222" t="str">
        <f t="shared" si="4"/>
        <v>1223402262129005</v>
      </c>
      <c r="B124" s="223" t="s">
        <v>947</v>
      </c>
      <c r="C124" s="223" t="s">
        <v>212</v>
      </c>
      <c r="D124" s="223" t="s">
        <v>216</v>
      </c>
      <c r="E124" s="223" t="s">
        <v>372</v>
      </c>
      <c r="F124" s="223" t="s">
        <v>235</v>
      </c>
      <c r="G124" s="223" t="s">
        <v>236</v>
      </c>
      <c r="H124" s="223" t="s">
        <v>386</v>
      </c>
      <c r="I124" s="223" t="s">
        <v>385</v>
      </c>
      <c r="J124" s="223" t="s">
        <v>378</v>
      </c>
      <c r="K124" s="223" t="s">
        <v>219</v>
      </c>
      <c r="L124" s="223" t="s">
        <v>214</v>
      </c>
      <c r="M124" s="223" t="s">
        <v>370</v>
      </c>
      <c r="N124" s="223" t="s">
        <v>371</v>
      </c>
      <c r="O124" s="223" t="s">
        <v>214</v>
      </c>
      <c r="P124" s="223" t="s">
        <v>214</v>
      </c>
      <c r="Q124" s="223" t="s">
        <v>371</v>
      </c>
      <c r="R124" s="223" t="s">
        <v>214</v>
      </c>
      <c r="S124" s="223" t="s">
        <v>214</v>
      </c>
      <c r="T124" s="224">
        <v>0</v>
      </c>
      <c r="U124" s="224">
        <v>0</v>
      </c>
      <c r="V124" s="224">
        <v>0</v>
      </c>
      <c r="W124" s="224">
        <v>0</v>
      </c>
      <c r="X124" s="224">
        <v>0</v>
      </c>
      <c r="Y124" s="224">
        <v>0</v>
      </c>
      <c r="Z124" s="224">
        <v>0</v>
      </c>
      <c r="AA124" s="224">
        <v>0</v>
      </c>
      <c r="AB124" s="224">
        <v>0</v>
      </c>
      <c r="AC124" s="224">
        <v>0</v>
      </c>
      <c r="AD124" s="224">
        <v>0</v>
      </c>
      <c r="AE124" s="224">
        <v>0</v>
      </c>
      <c r="AF124" s="224">
        <v>0</v>
      </c>
      <c r="AG124" s="224">
        <v>0</v>
      </c>
      <c r="AH124" s="224">
        <v>0</v>
      </c>
      <c r="AI124" s="224">
        <v>0</v>
      </c>
      <c r="AJ124" s="224">
        <v>0</v>
      </c>
      <c r="AK124" s="224">
        <v>15000</v>
      </c>
      <c r="AL124" s="224">
        <v>1</v>
      </c>
      <c r="AM124" s="224" t="s">
        <v>900</v>
      </c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  <c r="CY124" s="224"/>
      <c r="CZ124" s="224"/>
      <c r="DA124" s="224"/>
      <c r="DB124" s="224"/>
      <c r="DC124" s="224"/>
      <c r="DD124" s="224"/>
      <c r="DE124" s="224"/>
      <c r="DF124" s="224"/>
      <c r="DG124" s="224"/>
      <c r="DH124" s="224"/>
      <c r="DI124" s="224"/>
      <c r="DJ124" s="224"/>
      <c r="DK124" s="224"/>
      <c r="DL124" s="224"/>
      <c r="DM124" s="224"/>
      <c r="DN124" s="224"/>
    </row>
    <row r="125" spans="1:119" x14ac:dyDescent="0.2">
      <c r="A125" s="222" t="str">
        <f t="shared" si="4"/>
        <v>1625101262129001</v>
      </c>
      <c r="B125" s="223" t="s">
        <v>947</v>
      </c>
      <c r="C125" s="223" t="s">
        <v>212</v>
      </c>
      <c r="D125" s="223" t="s">
        <v>225</v>
      </c>
      <c r="E125" s="223" t="s">
        <v>372</v>
      </c>
      <c r="F125" s="223" t="s">
        <v>235</v>
      </c>
      <c r="G125" s="223" t="s">
        <v>236</v>
      </c>
      <c r="H125" s="223" t="s">
        <v>381</v>
      </c>
      <c r="I125" s="223" t="s">
        <v>384</v>
      </c>
      <c r="J125" s="223" t="s">
        <v>377</v>
      </c>
      <c r="K125" s="223" t="s">
        <v>217</v>
      </c>
      <c r="L125" s="223" t="s">
        <v>375</v>
      </c>
      <c r="M125" s="223" t="s">
        <v>370</v>
      </c>
      <c r="N125" s="223" t="s">
        <v>371</v>
      </c>
      <c r="O125" s="223" t="s">
        <v>372</v>
      </c>
      <c r="P125" s="223" t="s">
        <v>371</v>
      </c>
      <c r="Q125" s="223" t="s">
        <v>214</v>
      </c>
      <c r="R125" s="223" t="s">
        <v>214</v>
      </c>
      <c r="S125" s="223" t="s">
        <v>214</v>
      </c>
      <c r="T125" s="224">
        <v>4111001</v>
      </c>
      <c r="U125" s="224">
        <v>2</v>
      </c>
      <c r="V125" s="224">
        <v>1</v>
      </c>
      <c r="W125" s="224">
        <v>0</v>
      </c>
      <c r="X125" s="224">
        <v>100</v>
      </c>
      <c r="Y125" s="224">
        <v>0</v>
      </c>
      <c r="Z125" s="224">
        <v>50</v>
      </c>
      <c r="AA125" s="224">
        <v>0</v>
      </c>
      <c r="AB125" s="224">
        <v>0</v>
      </c>
      <c r="AC125" s="224">
        <v>4230</v>
      </c>
      <c r="AD125" s="224">
        <v>993</v>
      </c>
      <c r="AE125" s="224">
        <v>365</v>
      </c>
      <c r="AF125" s="224">
        <v>31245</v>
      </c>
      <c r="AG125" s="224">
        <v>36500</v>
      </c>
      <c r="AH125" s="224">
        <v>0</v>
      </c>
      <c r="AI125" s="224">
        <v>0</v>
      </c>
      <c r="AJ125" s="224">
        <v>0</v>
      </c>
      <c r="AK125" s="224">
        <v>0</v>
      </c>
      <c r="AL125" s="224">
        <v>0</v>
      </c>
      <c r="AM125" s="224">
        <v>0</v>
      </c>
      <c r="AN125" s="224">
        <v>0</v>
      </c>
      <c r="AO125" s="224">
        <v>0</v>
      </c>
      <c r="AP125" s="224">
        <v>0</v>
      </c>
      <c r="AQ125" s="224">
        <v>0</v>
      </c>
      <c r="AR125" s="224">
        <v>0</v>
      </c>
      <c r="AS125" s="224">
        <v>249</v>
      </c>
      <c r="AT125" s="224">
        <v>5842</v>
      </c>
      <c r="AU125" s="224">
        <v>0</v>
      </c>
      <c r="AV125" s="224">
        <v>0</v>
      </c>
      <c r="AW125" s="224">
        <v>0</v>
      </c>
      <c r="AX125" s="224">
        <v>365</v>
      </c>
      <c r="AY125" s="224">
        <v>2171</v>
      </c>
      <c r="AZ125" s="224">
        <v>0</v>
      </c>
      <c r="BA125" s="224">
        <v>787</v>
      </c>
      <c r="BB125" s="224">
        <v>0</v>
      </c>
      <c r="BC125" s="224">
        <v>0</v>
      </c>
      <c r="BD125" s="224">
        <v>0</v>
      </c>
      <c r="BE125" s="224">
        <v>0</v>
      </c>
      <c r="BF125" s="224">
        <v>0</v>
      </c>
      <c r="BG125" s="224">
        <v>0</v>
      </c>
      <c r="BH125" s="224">
        <v>0</v>
      </c>
      <c r="BI125" s="224">
        <v>0</v>
      </c>
      <c r="BJ125" s="224">
        <v>0</v>
      </c>
      <c r="BK125" s="224">
        <v>0</v>
      </c>
      <c r="BL125" s="224">
        <v>0</v>
      </c>
      <c r="BM125" s="224">
        <v>0</v>
      </c>
      <c r="BN125" s="224">
        <v>0</v>
      </c>
      <c r="BO125" s="224">
        <v>0</v>
      </c>
      <c r="BP125" s="224">
        <v>0</v>
      </c>
      <c r="BQ125" s="224">
        <v>0</v>
      </c>
      <c r="BR125" s="224">
        <v>0</v>
      </c>
      <c r="BS125" s="224">
        <v>1</v>
      </c>
      <c r="BT125" s="224">
        <v>0</v>
      </c>
      <c r="BU125" s="224">
        <v>0</v>
      </c>
      <c r="BV125" s="224">
        <v>0</v>
      </c>
      <c r="BW125" s="224">
        <v>0</v>
      </c>
      <c r="BX125" s="224">
        <v>0</v>
      </c>
      <c r="BY125" s="224">
        <v>0</v>
      </c>
      <c r="BZ125" s="224">
        <v>0</v>
      </c>
      <c r="CA125" s="224">
        <v>0</v>
      </c>
      <c r="CB125" s="224">
        <v>0</v>
      </c>
      <c r="CC125" s="224">
        <v>0</v>
      </c>
      <c r="CD125" s="224">
        <v>0</v>
      </c>
      <c r="CE125" s="224">
        <v>0</v>
      </c>
      <c r="CF125" s="224">
        <v>0</v>
      </c>
      <c r="CG125" s="224">
        <v>0</v>
      </c>
      <c r="CH125" s="224">
        <v>0</v>
      </c>
      <c r="CI125" s="224">
        <v>0</v>
      </c>
      <c r="CJ125" s="224">
        <v>0</v>
      </c>
      <c r="CK125" s="224">
        <v>0</v>
      </c>
      <c r="CL125" s="224">
        <v>0</v>
      </c>
      <c r="CM125" s="224">
        <v>0</v>
      </c>
      <c r="CN125" s="224">
        <v>0</v>
      </c>
      <c r="CO125" s="224">
        <v>0</v>
      </c>
      <c r="CP125" s="224">
        <v>0</v>
      </c>
      <c r="CQ125" s="224">
        <v>0</v>
      </c>
      <c r="CR125" s="224">
        <v>0</v>
      </c>
      <c r="CS125" s="224">
        <v>0</v>
      </c>
      <c r="CT125" s="224">
        <v>0</v>
      </c>
      <c r="CU125" s="224"/>
      <c r="CV125" s="224"/>
      <c r="CW125" s="224"/>
      <c r="CX125" s="224"/>
      <c r="CY125" s="224"/>
      <c r="CZ125" s="224"/>
      <c r="DA125" s="224"/>
      <c r="DB125" s="224"/>
      <c r="DC125" s="224"/>
      <c r="DD125" s="224"/>
      <c r="DE125" s="224"/>
      <c r="DF125" s="224"/>
      <c r="DG125" s="224"/>
      <c r="DH125" s="224"/>
      <c r="DI125" s="224"/>
      <c r="DJ125" s="224"/>
      <c r="DK125" s="224"/>
      <c r="DL125" s="224"/>
      <c r="DM125" s="224"/>
      <c r="DN125" s="224"/>
    </row>
    <row r="126" spans="1:119" x14ac:dyDescent="0.2">
      <c r="A126" s="222" t="str">
        <f t="shared" si="4"/>
        <v>1625101262129002</v>
      </c>
      <c r="B126" s="223" t="s">
        <v>947</v>
      </c>
      <c r="C126" s="223" t="s">
        <v>212</v>
      </c>
      <c r="D126" s="223" t="s">
        <v>225</v>
      </c>
      <c r="E126" s="225" t="s">
        <v>18</v>
      </c>
      <c r="F126" s="223" t="s">
        <v>235</v>
      </c>
      <c r="G126" s="223" t="s">
        <v>236</v>
      </c>
      <c r="H126" s="223" t="s">
        <v>380</v>
      </c>
      <c r="I126" s="223" t="s">
        <v>849</v>
      </c>
      <c r="J126" s="223" t="s">
        <v>377</v>
      </c>
      <c r="K126" s="223" t="s">
        <v>217</v>
      </c>
      <c r="L126" s="223" t="s">
        <v>375</v>
      </c>
      <c r="M126" s="223" t="s">
        <v>370</v>
      </c>
      <c r="N126" s="223" t="s">
        <v>372</v>
      </c>
      <c r="O126" s="223" t="s">
        <v>370</v>
      </c>
      <c r="P126" s="223" t="s">
        <v>371</v>
      </c>
      <c r="Q126" s="223" t="s">
        <v>214</v>
      </c>
      <c r="R126" s="223" t="s">
        <v>214</v>
      </c>
      <c r="S126" s="223" t="s">
        <v>214</v>
      </c>
      <c r="T126" s="224">
        <v>4140401</v>
      </c>
      <c r="U126" s="224">
        <v>3</v>
      </c>
      <c r="V126" s="224">
        <v>1</v>
      </c>
      <c r="W126" s="224">
        <v>0</v>
      </c>
      <c r="X126" s="224">
        <v>0</v>
      </c>
      <c r="Y126" s="224">
        <v>30</v>
      </c>
      <c r="Z126" s="224">
        <v>0</v>
      </c>
      <c r="AA126" s="224">
        <v>0</v>
      </c>
      <c r="AB126" s="224">
        <v>0</v>
      </c>
      <c r="AC126" s="224">
        <v>448</v>
      </c>
      <c r="AD126" s="224">
        <v>239</v>
      </c>
      <c r="AE126" s="224">
        <v>0</v>
      </c>
      <c r="AF126" s="224">
        <v>0</v>
      </c>
      <c r="AG126" s="224">
        <v>0</v>
      </c>
      <c r="AH126" s="224">
        <v>0</v>
      </c>
      <c r="AI126" s="224">
        <v>0</v>
      </c>
      <c r="AJ126" s="224">
        <v>0</v>
      </c>
      <c r="AK126" s="224">
        <v>0</v>
      </c>
      <c r="AL126" s="224">
        <v>0</v>
      </c>
      <c r="AM126" s="224">
        <v>0</v>
      </c>
      <c r="AN126" s="224">
        <v>0</v>
      </c>
      <c r="AO126" s="224">
        <v>0</v>
      </c>
      <c r="AP126" s="224">
        <v>0</v>
      </c>
      <c r="AQ126" s="224">
        <v>256</v>
      </c>
      <c r="AR126" s="224">
        <v>6221</v>
      </c>
      <c r="AS126" s="224">
        <v>0</v>
      </c>
      <c r="AT126" s="224">
        <v>0</v>
      </c>
      <c r="AU126" s="224">
        <v>0</v>
      </c>
      <c r="AV126" s="224">
        <v>0</v>
      </c>
      <c r="AW126" s="224">
        <v>0</v>
      </c>
      <c r="AX126" s="224">
        <v>0</v>
      </c>
      <c r="AY126" s="224">
        <v>0</v>
      </c>
      <c r="AZ126" s="224">
        <v>0</v>
      </c>
      <c r="BA126" s="224">
        <v>0</v>
      </c>
      <c r="BB126" s="224">
        <v>0</v>
      </c>
      <c r="BC126" s="224">
        <v>0</v>
      </c>
      <c r="BD126" s="224">
        <v>0</v>
      </c>
      <c r="BE126" s="224">
        <v>0</v>
      </c>
      <c r="BF126" s="224">
        <v>0</v>
      </c>
      <c r="BG126" s="224">
        <v>0</v>
      </c>
      <c r="BH126" s="224">
        <v>0</v>
      </c>
      <c r="BI126" s="224">
        <v>0</v>
      </c>
      <c r="BJ126" s="224">
        <v>0</v>
      </c>
      <c r="BK126" s="224">
        <v>0</v>
      </c>
      <c r="BL126" s="224">
        <v>0</v>
      </c>
      <c r="BM126" s="224">
        <v>0</v>
      </c>
      <c r="BN126" s="224">
        <v>0</v>
      </c>
      <c r="BO126" s="224">
        <v>0</v>
      </c>
      <c r="BP126" s="224">
        <v>0</v>
      </c>
      <c r="BQ126" s="224">
        <v>0</v>
      </c>
      <c r="BR126" s="224">
        <v>0</v>
      </c>
      <c r="BS126" s="224">
        <v>1</v>
      </c>
      <c r="BT126" s="224">
        <v>0</v>
      </c>
      <c r="BU126" s="224">
        <v>0</v>
      </c>
      <c r="BV126" s="224">
        <v>0</v>
      </c>
      <c r="BW126" s="224">
        <v>0</v>
      </c>
      <c r="BX126" s="224">
        <v>0</v>
      </c>
      <c r="BY126" s="224">
        <v>0</v>
      </c>
      <c r="BZ126" s="224">
        <v>0</v>
      </c>
      <c r="CA126" s="224">
        <v>0</v>
      </c>
      <c r="CB126" s="224">
        <v>0</v>
      </c>
      <c r="CC126" s="224">
        <v>0</v>
      </c>
      <c r="CD126" s="224">
        <v>0</v>
      </c>
      <c r="CE126" s="224">
        <v>0</v>
      </c>
      <c r="CF126" s="224">
        <v>0</v>
      </c>
      <c r="CG126" s="224">
        <v>0</v>
      </c>
      <c r="CH126" s="224">
        <v>0</v>
      </c>
      <c r="CI126" s="224">
        <v>0</v>
      </c>
      <c r="CJ126" s="224">
        <v>0</v>
      </c>
      <c r="CK126" s="224">
        <v>0</v>
      </c>
      <c r="CL126" s="224">
        <v>0</v>
      </c>
      <c r="CM126" s="224">
        <v>0</v>
      </c>
      <c r="CN126" s="224">
        <v>0</v>
      </c>
      <c r="CO126" s="224">
        <v>0</v>
      </c>
      <c r="CP126" s="224">
        <v>0</v>
      </c>
      <c r="CQ126" s="224">
        <v>0</v>
      </c>
      <c r="CR126" s="224">
        <v>0</v>
      </c>
      <c r="CS126" s="224">
        <v>0</v>
      </c>
      <c r="CT126" s="224">
        <v>0</v>
      </c>
      <c r="CU126" s="224"/>
      <c r="CV126" s="224"/>
      <c r="CW126" s="224"/>
      <c r="CX126" s="224"/>
      <c r="CY126" s="224"/>
      <c r="CZ126" s="224"/>
      <c r="DA126" s="224"/>
      <c r="DB126" s="224"/>
      <c r="DC126" s="224"/>
      <c r="DD126" s="224"/>
      <c r="DE126" s="224"/>
      <c r="DF126" s="224"/>
      <c r="DG126" s="224"/>
      <c r="DH126" s="224"/>
      <c r="DI126" s="224"/>
      <c r="DJ126" s="224"/>
      <c r="DK126" s="224"/>
      <c r="DL126" s="224"/>
      <c r="DM126" s="224"/>
      <c r="DN126" s="224"/>
    </row>
    <row r="127" spans="1:119" x14ac:dyDescent="0.2">
      <c r="A127" s="222" t="str">
        <f t="shared" si="4"/>
        <v>0102901263435000</v>
      </c>
      <c r="B127" s="223" t="s">
        <v>947</v>
      </c>
      <c r="C127" s="223" t="s">
        <v>212</v>
      </c>
      <c r="D127" s="223" t="s">
        <v>217</v>
      </c>
      <c r="E127" s="223" t="s">
        <v>214</v>
      </c>
      <c r="F127" s="223" t="s">
        <v>237</v>
      </c>
      <c r="G127" s="223" t="s">
        <v>131</v>
      </c>
      <c r="H127" s="223" t="s">
        <v>215</v>
      </c>
      <c r="I127" s="224"/>
      <c r="J127" s="223" t="s">
        <v>229</v>
      </c>
      <c r="K127" s="223" t="s">
        <v>217</v>
      </c>
      <c r="L127" s="223" t="s">
        <v>375</v>
      </c>
      <c r="M127" s="223" t="s">
        <v>376</v>
      </c>
      <c r="N127" s="223" t="s">
        <v>371</v>
      </c>
      <c r="O127" s="223" t="s">
        <v>214</v>
      </c>
      <c r="P127" s="223" t="s">
        <v>214</v>
      </c>
      <c r="Q127" s="223" t="s">
        <v>214</v>
      </c>
      <c r="R127" s="223" t="s">
        <v>214</v>
      </c>
      <c r="S127" s="223" t="s">
        <v>214</v>
      </c>
      <c r="T127" s="224">
        <v>3430905</v>
      </c>
      <c r="U127" s="224">
        <v>3441001</v>
      </c>
      <c r="V127" s="224">
        <v>6930</v>
      </c>
      <c r="W127" s="224">
        <v>3000</v>
      </c>
      <c r="X127" s="224">
        <v>2027</v>
      </c>
      <c r="Y127" s="224">
        <v>11957</v>
      </c>
      <c r="Z127" s="224">
        <v>1551</v>
      </c>
      <c r="AA127" s="224">
        <v>0</v>
      </c>
      <c r="AB127" s="224">
        <v>11933</v>
      </c>
      <c r="AC127" s="224">
        <v>884</v>
      </c>
      <c r="AD127" s="224">
        <v>1</v>
      </c>
      <c r="AE127" s="224">
        <v>6</v>
      </c>
      <c r="AF127" s="224">
        <v>1400</v>
      </c>
      <c r="AG127" s="224">
        <v>239899</v>
      </c>
      <c r="AH127" s="224">
        <v>984</v>
      </c>
      <c r="AI127" s="224">
        <v>214652</v>
      </c>
      <c r="AJ127" s="224">
        <v>456935</v>
      </c>
      <c r="AK127" s="224">
        <v>12895</v>
      </c>
      <c r="AL127" s="224">
        <v>16843</v>
      </c>
      <c r="AM127" s="224">
        <v>3</v>
      </c>
      <c r="AN127" s="224">
        <v>543</v>
      </c>
      <c r="AO127" s="224">
        <v>80</v>
      </c>
      <c r="AP127" s="224">
        <v>1425</v>
      </c>
      <c r="AQ127" s="224">
        <v>2866</v>
      </c>
      <c r="AR127" s="224">
        <v>5011001</v>
      </c>
      <c r="AS127" s="224">
        <v>1</v>
      </c>
      <c r="AT127" s="224">
        <v>1</v>
      </c>
      <c r="AU127" s="224">
        <v>1</v>
      </c>
      <c r="AV127" s="224">
        <v>0</v>
      </c>
      <c r="AW127" s="224">
        <v>0</v>
      </c>
      <c r="AX127" s="224">
        <v>0</v>
      </c>
      <c r="AY127" s="224">
        <v>1</v>
      </c>
      <c r="AZ127" s="224">
        <v>0</v>
      </c>
      <c r="BA127" s="224">
        <v>99</v>
      </c>
      <c r="BB127" s="224">
        <v>1</v>
      </c>
      <c r="BC127" s="224">
        <v>707</v>
      </c>
      <c r="BD127" s="224">
        <v>0</v>
      </c>
      <c r="BE127" s="224">
        <v>100</v>
      </c>
      <c r="BF127" s="224">
        <v>0</v>
      </c>
      <c r="BG127" s="224">
        <v>57</v>
      </c>
      <c r="BH127" s="224">
        <v>511000</v>
      </c>
      <c r="BI127" s="224">
        <v>0</v>
      </c>
      <c r="BJ127" s="224">
        <v>302</v>
      </c>
      <c r="BK127" s="224">
        <v>511359</v>
      </c>
      <c r="BL127" s="224">
        <v>0</v>
      </c>
      <c r="BM127" s="224">
        <v>0</v>
      </c>
      <c r="BN127" s="224">
        <v>174</v>
      </c>
      <c r="BO127" s="224">
        <v>1</v>
      </c>
      <c r="BP127" s="224">
        <v>0</v>
      </c>
      <c r="BQ127" s="224">
        <v>0</v>
      </c>
      <c r="BR127" s="224">
        <v>0</v>
      </c>
      <c r="BS127" s="224">
        <v>0</v>
      </c>
      <c r="BT127" s="224">
        <v>0</v>
      </c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  <c r="CY127" s="224"/>
      <c r="CZ127" s="224"/>
      <c r="DA127" s="224"/>
      <c r="DB127" s="224"/>
      <c r="DC127" s="224"/>
      <c r="DD127" s="224"/>
      <c r="DE127" s="224"/>
      <c r="DF127" s="224"/>
      <c r="DG127" s="224"/>
      <c r="DH127" s="224"/>
      <c r="DI127" s="224"/>
      <c r="DJ127" s="224"/>
      <c r="DK127" s="224"/>
      <c r="DL127" s="224"/>
      <c r="DM127" s="224"/>
      <c r="DN127" s="224"/>
    </row>
    <row r="128" spans="1:119" x14ac:dyDescent="0.2">
      <c r="A128" s="222" t="str">
        <f t="shared" si="4"/>
        <v>0102601263435000</v>
      </c>
      <c r="B128" s="223" t="s">
        <v>947</v>
      </c>
      <c r="C128" s="223" t="s">
        <v>212</v>
      </c>
      <c r="D128" s="223" t="s">
        <v>217</v>
      </c>
      <c r="E128" s="223" t="s">
        <v>214</v>
      </c>
      <c r="F128" s="223" t="s">
        <v>237</v>
      </c>
      <c r="G128" s="223" t="s">
        <v>131</v>
      </c>
      <c r="H128" s="223" t="s">
        <v>215</v>
      </c>
      <c r="I128" s="224"/>
      <c r="J128" s="223" t="s">
        <v>223</v>
      </c>
      <c r="K128" s="223" t="s">
        <v>217</v>
      </c>
      <c r="L128" s="223" t="s">
        <v>375</v>
      </c>
      <c r="M128" s="223" t="s">
        <v>376</v>
      </c>
      <c r="N128" s="223" t="s">
        <v>371</v>
      </c>
      <c r="O128" s="223" t="s">
        <v>214</v>
      </c>
      <c r="P128" s="223" t="s">
        <v>214</v>
      </c>
      <c r="Q128" s="223" t="s">
        <v>214</v>
      </c>
      <c r="R128" s="223" t="s">
        <v>214</v>
      </c>
      <c r="S128" s="223" t="s">
        <v>214</v>
      </c>
      <c r="T128" s="224">
        <v>36386</v>
      </c>
      <c r="U128" s="224">
        <v>36259</v>
      </c>
      <c r="V128" s="224">
        <v>36154</v>
      </c>
      <c r="W128" s="224">
        <v>0</v>
      </c>
      <c r="X128" s="224">
        <v>0</v>
      </c>
      <c r="Y128" s="224">
        <v>105</v>
      </c>
      <c r="Z128" s="224">
        <v>127</v>
      </c>
      <c r="AA128" s="224">
        <v>0</v>
      </c>
      <c r="AB128" s="224">
        <v>0</v>
      </c>
      <c r="AC128" s="224">
        <v>111</v>
      </c>
      <c r="AD128" s="224">
        <v>16</v>
      </c>
      <c r="AE128" s="224">
        <v>20385</v>
      </c>
      <c r="AF128" s="224">
        <v>18181</v>
      </c>
      <c r="AG128" s="224">
        <v>5317</v>
      </c>
      <c r="AH128" s="224">
        <v>0</v>
      </c>
      <c r="AI128" s="224">
        <v>12864</v>
      </c>
      <c r="AJ128" s="224">
        <v>2204</v>
      </c>
      <c r="AK128" s="224">
        <v>864</v>
      </c>
      <c r="AL128" s="224">
        <v>864</v>
      </c>
      <c r="AM128" s="224">
        <v>0</v>
      </c>
      <c r="AN128" s="224">
        <v>1340</v>
      </c>
      <c r="AO128" s="224">
        <v>16001</v>
      </c>
      <c r="AP128" s="224">
        <v>12724</v>
      </c>
      <c r="AQ128" s="224">
        <v>8600</v>
      </c>
      <c r="AR128" s="224">
        <v>0</v>
      </c>
      <c r="AS128" s="224">
        <v>1436</v>
      </c>
      <c r="AT128" s="224">
        <v>0</v>
      </c>
      <c r="AU128" s="224">
        <v>0</v>
      </c>
      <c r="AV128" s="224">
        <v>0</v>
      </c>
      <c r="AW128" s="224">
        <v>0</v>
      </c>
      <c r="AX128" s="224">
        <v>0</v>
      </c>
      <c r="AY128" s="224">
        <v>2688</v>
      </c>
      <c r="AZ128" s="224">
        <v>16667</v>
      </c>
      <c r="BA128" s="224">
        <v>9372</v>
      </c>
      <c r="BB128" s="224">
        <v>0</v>
      </c>
      <c r="BC128" s="224">
        <v>0</v>
      </c>
      <c r="BD128" s="224">
        <v>0</v>
      </c>
      <c r="BE128" s="224">
        <v>0</v>
      </c>
      <c r="BF128" s="224">
        <v>9372</v>
      </c>
      <c r="BG128" s="224">
        <v>8600</v>
      </c>
      <c r="BH128" s="224">
        <v>0</v>
      </c>
      <c r="BI128" s="224">
        <v>8600</v>
      </c>
      <c r="BJ128" s="224">
        <v>0</v>
      </c>
      <c r="BK128" s="224">
        <v>0</v>
      </c>
      <c r="BL128" s="224">
        <v>0</v>
      </c>
      <c r="BM128" s="224">
        <v>0</v>
      </c>
      <c r="BN128" s="224">
        <v>0</v>
      </c>
      <c r="BO128" s="224">
        <v>772</v>
      </c>
      <c r="BP128" s="224">
        <v>7295</v>
      </c>
      <c r="BQ128" s="224">
        <v>0</v>
      </c>
      <c r="BR128" s="224">
        <v>0</v>
      </c>
      <c r="BS128" s="224">
        <v>0</v>
      </c>
      <c r="BT128" s="224">
        <v>0</v>
      </c>
      <c r="BU128" s="224">
        <v>0</v>
      </c>
      <c r="BV128" s="224">
        <v>0</v>
      </c>
      <c r="BW128" s="224">
        <v>-3943</v>
      </c>
      <c r="BX128" s="224">
        <v>12058</v>
      </c>
      <c r="BY128" s="224">
        <v>63</v>
      </c>
      <c r="BZ128" s="224">
        <v>19308</v>
      </c>
      <c r="CA128" s="224">
        <v>0</v>
      </c>
      <c r="CB128" s="224">
        <v>0</v>
      </c>
      <c r="CC128" s="224">
        <v>0</v>
      </c>
      <c r="CD128" s="224">
        <v>0</v>
      </c>
      <c r="CE128" s="224">
        <v>0</v>
      </c>
      <c r="CF128" s="224">
        <v>0</v>
      </c>
      <c r="CG128" s="224">
        <v>0</v>
      </c>
      <c r="CH128" s="224">
        <v>0</v>
      </c>
      <c r="CI128" s="224">
        <v>0</v>
      </c>
      <c r="CJ128" s="224">
        <v>0</v>
      </c>
      <c r="CK128" s="224">
        <v>0</v>
      </c>
      <c r="CL128" s="224">
        <v>0</v>
      </c>
      <c r="CM128" s="224">
        <v>0</v>
      </c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  <c r="CY128" s="224"/>
      <c r="CZ128" s="224"/>
      <c r="DA128" s="224"/>
      <c r="DB128" s="224"/>
      <c r="DC128" s="224"/>
      <c r="DD128" s="224"/>
      <c r="DE128" s="224"/>
      <c r="DF128" s="224"/>
      <c r="DG128" s="224"/>
      <c r="DH128" s="224"/>
      <c r="DI128" s="224"/>
      <c r="DJ128" s="224"/>
      <c r="DK128" s="224"/>
      <c r="DL128" s="224"/>
      <c r="DM128" s="224"/>
      <c r="DN128" s="224"/>
    </row>
    <row r="129" spans="1:118" x14ac:dyDescent="0.2">
      <c r="A129" s="222" t="str">
        <f t="shared" si="4"/>
        <v>0102602263435000</v>
      </c>
      <c r="B129" s="223" t="s">
        <v>947</v>
      </c>
      <c r="C129" s="223" t="s">
        <v>212</v>
      </c>
      <c r="D129" s="223" t="s">
        <v>217</v>
      </c>
      <c r="E129" s="223" t="s">
        <v>214</v>
      </c>
      <c r="F129" s="223" t="s">
        <v>237</v>
      </c>
      <c r="G129" s="223" t="s">
        <v>131</v>
      </c>
      <c r="H129" s="223" t="s">
        <v>215</v>
      </c>
      <c r="I129" s="224"/>
      <c r="J129" s="223" t="s">
        <v>223</v>
      </c>
      <c r="K129" s="223" t="s">
        <v>219</v>
      </c>
      <c r="L129" s="223" t="s">
        <v>375</v>
      </c>
      <c r="M129" s="223" t="s">
        <v>376</v>
      </c>
      <c r="N129" s="223" t="s">
        <v>371</v>
      </c>
      <c r="O129" s="223" t="s">
        <v>214</v>
      </c>
      <c r="P129" s="223" t="s">
        <v>214</v>
      </c>
      <c r="Q129" s="223" t="s">
        <v>214</v>
      </c>
      <c r="R129" s="223" t="s">
        <v>214</v>
      </c>
      <c r="S129" s="223" t="s">
        <v>214</v>
      </c>
      <c r="T129" s="224">
        <v>0</v>
      </c>
      <c r="U129" s="224">
        <v>31303</v>
      </c>
      <c r="V129" s="224">
        <v>0</v>
      </c>
      <c r="W129" s="224">
        <v>0</v>
      </c>
      <c r="X129" s="224">
        <v>0</v>
      </c>
      <c r="Y129" s="224">
        <v>0</v>
      </c>
      <c r="Z129" s="224">
        <v>0</v>
      </c>
      <c r="AA129" s="224">
        <v>31303</v>
      </c>
      <c r="AB129" s="224">
        <v>0</v>
      </c>
      <c r="AC129" s="224">
        <v>11876</v>
      </c>
      <c r="AD129" s="224">
        <v>0</v>
      </c>
      <c r="AE129" s="224">
        <v>0</v>
      </c>
      <c r="AF129" s="224">
        <v>11876</v>
      </c>
      <c r="AG129" s="224">
        <v>0</v>
      </c>
      <c r="AH129" s="224">
        <v>0</v>
      </c>
      <c r="AI129" s="224">
        <v>0</v>
      </c>
      <c r="AJ129" s="224">
        <v>0</v>
      </c>
      <c r="AK129" s="224">
        <v>0</v>
      </c>
      <c r="AL129" s="224">
        <v>0</v>
      </c>
      <c r="AM129" s="224">
        <v>2924</v>
      </c>
      <c r="AN129" s="224">
        <v>0</v>
      </c>
      <c r="AO129" s="224">
        <v>0</v>
      </c>
      <c r="AP129" s="224">
        <v>0</v>
      </c>
      <c r="AQ129" s="224">
        <v>0</v>
      </c>
      <c r="AR129" s="224"/>
      <c r="AS129" s="224"/>
      <c r="AT129" s="224"/>
      <c r="AU129" s="224">
        <v>0</v>
      </c>
      <c r="AV129" s="224">
        <v>0</v>
      </c>
      <c r="AW129" s="224">
        <v>0</v>
      </c>
      <c r="AX129" s="224">
        <v>0</v>
      </c>
      <c r="AY129" s="224">
        <v>0</v>
      </c>
      <c r="AZ129" s="224">
        <v>0</v>
      </c>
      <c r="BA129" s="224">
        <v>0</v>
      </c>
      <c r="BB129" s="224">
        <v>0</v>
      </c>
      <c r="BC129" s="224">
        <v>0</v>
      </c>
      <c r="BD129" s="224">
        <v>0</v>
      </c>
      <c r="BE129" s="224">
        <v>0</v>
      </c>
      <c r="BF129" s="224">
        <v>0</v>
      </c>
      <c r="BG129" s="224">
        <v>0</v>
      </c>
      <c r="BH129" s="224">
        <v>0</v>
      </c>
      <c r="BI129" s="224">
        <v>0</v>
      </c>
      <c r="BJ129" s="224">
        <v>0</v>
      </c>
      <c r="BK129" s="224">
        <v>0</v>
      </c>
      <c r="BL129" s="224">
        <v>36154</v>
      </c>
      <c r="BM129" s="224">
        <v>0</v>
      </c>
      <c r="BN129" s="224">
        <v>0</v>
      </c>
      <c r="BO129" s="224">
        <v>0</v>
      </c>
      <c r="BP129" s="224">
        <v>0</v>
      </c>
      <c r="BQ129" s="224">
        <v>9372</v>
      </c>
      <c r="BR129" s="224">
        <v>111</v>
      </c>
      <c r="BS129" s="224">
        <v>0</v>
      </c>
      <c r="BT129" s="224">
        <v>1436</v>
      </c>
      <c r="BU129" s="224">
        <v>0</v>
      </c>
      <c r="BV129" s="224">
        <v>2872</v>
      </c>
      <c r="BW129" s="224">
        <v>1436</v>
      </c>
      <c r="BX129" s="224">
        <v>222</v>
      </c>
      <c r="BY129" s="224">
        <v>111</v>
      </c>
      <c r="BZ129" s="224">
        <v>3094</v>
      </c>
      <c r="CA129" s="224">
        <v>1547</v>
      </c>
      <c r="CB129" s="224">
        <v>0</v>
      </c>
      <c r="CC129" s="224">
        <v>0</v>
      </c>
      <c r="CD129" s="224">
        <v>0</v>
      </c>
      <c r="CE129" s="224">
        <v>0</v>
      </c>
      <c r="CF129" s="224">
        <v>0</v>
      </c>
      <c r="CG129" s="224">
        <v>0</v>
      </c>
      <c r="CH129" s="224">
        <v>0</v>
      </c>
      <c r="CI129" s="224">
        <v>0</v>
      </c>
      <c r="CJ129" s="224">
        <v>0</v>
      </c>
      <c r="CK129" s="224">
        <v>0</v>
      </c>
      <c r="CL129" s="224">
        <v>0</v>
      </c>
      <c r="CM129" s="224">
        <v>0</v>
      </c>
      <c r="CN129" s="224">
        <v>0</v>
      </c>
      <c r="CO129" s="224">
        <v>0</v>
      </c>
      <c r="CP129" s="224">
        <v>0</v>
      </c>
      <c r="CQ129" s="224">
        <v>0</v>
      </c>
      <c r="CR129" s="224">
        <v>0</v>
      </c>
      <c r="CS129" s="224">
        <v>0</v>
      </c>
      <c r="CT129" s="224"/>
      <c r="CU129" s="224"/>
      <c r="CV129" s="224"/>
      <c r="CW129" s="224"/>
      <c r="CX129" s="224"/>
      <c r="CY129" s="224"/>
      <c r="CZ129" s="224"/>
      <c r="DA129" s="224"/>
      <c r="DB129" s="224"/>
      <c r="DC129" s="224"/>
      <c r="DD129" s="224"/>
      <c r="DE129" s="224"/>
      <c r="DF129" s="224"/>
      <c r="DG129" s="224"/>
      <c r="DH129" s="224"/>
      <c r="DI129" s="224"/>
      <c r="DJ129" s="224"/>
      <c r="DK129" s="224"/>
      <c r="DL129" s="224"/>
      <c r="DM129" s="224"/>
      <c r="DN129" s="224"/>
    </row>
    <row r="130" spans="1:118" x14ac:dyDescent="0.2">
      <c r="A130" s="222" t="str">
        <f t="shared" si="4"/>
        <v>0102101263435000</v>
      </c>
      <c r="B130" s="223" t="s">
        <v>947</v>
      </c>
      <c r="C130" s="223" t="s">
        <v>212</v>
      </c>
      <c r="D130" s="223" t="s">
        <v>217</v>
      </c>
      <c r="E130" s="223" t="s">
        <v>214</v>
      </c>
      <c r="F130" s="223" t="s">
        <v>237</v>
      </c>
      <c r="G130" s="223" t="s">
        <v>131</v>
      </c>
      <c r="H130" s="223" t="s">
        <v>215</v>
      </c>
      <c r="I130" s="224"/>
      <c r="J130" s="223" t="s">
        <v>218</v>
      </c>
      <c r="K130" s="223" t="s">
        <v>217</v>
      </c>
      <c r="L130" s="223" t="s">
        <v>375</v>
      </c>
      <c r="M130" s="223" t="s">
        <v>376</v>
      </c>
      <c r="N130" s="223" t="s">
        <v>371</v>
      </c>
      <c r="O130" s="223" t="s">
        <v>214</v>
      </c>
      <c r="P130" s="223" t="s">
        <v>214</v>
      </c>
      <c r="Q130" s="223" t="s">
        <v>214</v>
      </c>
      <c r="R130" s="223" t="s">
        <v>214</v>
      </c>
      <c r="S130" s="223" t="s">
        <v>214</v>
      </c>
      <c r="T130" s="224">
        <v>2924</v>
      </c>
      <c r="U130" s="224">
        <v>1540</v>
      </c>
      <c r="V130" s="224">
        <v>0</v>
      </c>
      <c r="W130" s="224">
        <v>0</v>
      </c>
      <c r="X130" s="224">
        <v>853</v>
      </c>
      <c r="Y130" s="224">
        <v>5317</v>
      </c>
      <c r="Z130" s="224">
        <v>864</v>
      </c>
      <c r="AA130" s="224">
        <v>864</v>
      </c>
      <c r="AB130" s="224">
        <v>0</v>
      </c>
      <c r="AC130" s="224">
        <v>0</v>
      </c>
      <c r="AD130" s="224">
        <v>0</v>
      </c>
      <c r="AE130" s="224">
        <v>3988</v>
      </c>
      <c r="AF130" s="224">
        <v>0</v>
      </c>
      <c r="AG130" s="224">
        <v>412</v>
      </c>
      <c r="AH130" s="224">
        <v>2504</v>
      </c>
      <c r="AI130" s="224">
        <v>64</v>
      </c>
      <c r="AJ130" s="224">
        <v>355</v>
      </c>
      <c r="AK130" s="224">
        <v>0</v>
      </c>
      <c r="AL130" s="224">
        <v>4256</v>
      </c>
      <c r="AM130" s="224">
        <v>794</v>
      </c>
      <c r="AN130" s="224">
        <v>0</v>
      </c>
      <c r="AO130" s="224">
        <v>0</v>
      </c>
      <c r="AP130" s="224">
        <v>0</v>
      </c>
      <c r="AQ130" s="224">
        <v>0</v>
      </c>
      <c r="AR130" s="224">
        <v>380</v>
      </c>
      <c r="AS130" s="224">
        <v>0</v>
      </c>
      <c r="AT130" s="224">
        <v>0</v>
      </c>
      <c r="AU130" s="224">
        <v>2245</v>
      </c>
      <c r="AV130" s="224">
        <v>20385</v>
      </c>
      <c r="AW130" s="224">
        <v>0</v>
      </c>
      <c r="AX130" s="224">
        <v>0</v>
      </c>
      <c r="AY130" s="224">
        <v>20385</v>
      </c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  <c r="CY130" s="224"/>
      <c r="CZ130" s="224"/>
      <c r="DA130" s="224"/>
      <c r="DB130" s="224"/>
      <c r="DC130" s="224"/>
      <c r="DD130" s="224"/>
      <c r="DE130" s="224"/>
      <c r="DF130" s="224"/>
      <c r="DG130" s="224"/>
      <c r="DH130" s="224"/>
      <c r="DI130" s="224"/>
      <c r="DJ130" s="224"/>
      <c r="DK130" s="224"/>
      <c r="DL130" s="224"/>
      <c r="DM130" s="224"/>
      <c r="DN130" s="224"/>
    </row>
    <row r="131" spans="1:118" x14ac:dyDescent="0.2">
      <c r="A131" s="222" t="str">
        <f t="shared" si="4"/>
        <v>0102102263435000</v>
      </c>
      <c r="B131" s="223" t="s">
        <v>947</v>
      </c>
      <c r="C131" s="223" t="s">
        <v>212</v>
      </c>
      <c r="D131" s="223" t="s">
        <v>217</v>
      </c>
      <c r="E131" s="223" t="s">
        <v>214</v>
      </c>
      <c r="F131" s="223" t="s">
        <v>237</v>
      </c>
      <c r="G131" s="223" t="s">
        <v>131</v>
      </c>
      <c r="H131" s="223" t="s">
        <v>215</v>
      </c>
      <c r="I131" s="224"/>
      <c r="J131" s="223" t="s">
        <v>218</v>
      </c>
      <c r="K131" s="223" t="s">
        <v>219</v>
      </c>
      <c r="L131" s="223" t="s">
        <v>375</v>
      </c>
      <c r="M131" s="223" t="s">
        <v>376</v>
      </c>
      <c r="N131" s="223" t="s">
        <v>371</v>
      </c>
      <c r="O131" s="223" t="s">
        <v>214</v>
      </c>
      <c r="P131" s="223" t="s">
        <v>214</v>
      </c>
      <c r="Q131" s="223" t="s">
        <v>214</v>
      </c>
      <c r="R131" s="223" t="s">
        <v>214</v>
      </c>
      <c r="S131" s="223" t="s">
        <v>214</v>
      </c>
      <c r="T131" s="224">
        <v>2924</v>
      </c>
      <c r="U131" s="224">
        <v>0</v>
      </c>
      <c r="V131" s="224">
        <v>1540</v>
      </c>
      <c r="W131" s="224">
        <v>0</v>
      </c>
      <c r="X131" s="224">
        <v>0</v>
      </c>
      <c r="Y131" s="224">
        <v>0</v>
      </c>
      <c r="Z131" s="224">
        <v>0</v>
      </c>
      <c r="AA131" s="224">
        <v>0</v>
      </c>
      <c r="AB131" s="224">
        <v>853</v>
      </c>
      <c r="AC131" s="224">
        <v>0</v>
      </c>
      <c r="AD131" s="224">
        <v>0</v>
      </c>
      <c r="AE131" s="224">
        <v>5317</v>
      </c>
      <c r="AF131" s="224">
        <v>0</v>
      </c>
      <c r="AG131" s="224">
        <v>0</v>
      </c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  <c r="CZ131" s="224"/>
      <c r="DA131" s="224"/>
      <c r="DB131" s="224"/>
      <c r="DC131" s="224"/>
      <c r="DD131" s="224"/>
      <c r="DE131" s="224"/>
      <c r="DF131" s="224"/>
      <c r="DG131" s="224"/>
      <c r="DH131" s="224"/>
      <c r="DI131" s="224"/>
      <c r="DJ131" s="224"/>
      <c r="DK131" s="224"/>
      <c r="DL131" s="224"/>
      <c r="DM131" s="224"/>
      <c r="DN131" s="224"/>
    </row>
    <row r="132" spans="1:118" x14ac:dyDescent="0.2">
      <c r="A132" s="222" t="str">
        <f t="shared" si="4"/>
        <v>0104001263435000</v>
      </c>
      <c r="B132" s="223" t="s">
        <v>947</v>
      </c>
      <c r="C132" s="223" t="s">
        <v>212</v>
      </c>
      <c r="D132" s="223" t="s">
        <v>217</v>
      </c>
      <c r="E132" s="223" t="s">
        <v>214</v>
      </c>
      <c r="F132" s="223" t="s">
        <v>237</v>
      </c>
      <c r="G132" s="223" t="s">
        <v>131</v>
      </c>
      <c r="H132" s="223" t="s">
        <v>215</v>
      </c>
      <c r="I132" s="224"/>
      <c r="J132" s="223" t="s">
        <v>228</v>
      </c>
      <c r="K132" s="223" t="s">
        <v>217</v>
      </c>
      <c r="L132" s="223" t="s">
        <v>375</v>
      </c>
      <c r="M132" s="223" t="s">
        <v>376</v>
      </c>
      <c r="N132" s="223" t="s">
        <v>371</v>
      </c>
      <c r="O132" s="223" t="s">
        <v>214</v>
      </c>
      <c r="P132" s="223" t="s">
        <v>214</v>
      </c>
      <c r="Q132" s="223" t="s">
        <v>214</v>
      </c>
      <c r="R132" s="223" t="s">
        <v>214</v>
      </c>
      <c r="S132" s="223" t="s">
        <v>214</v>
      </c>
      <c r="T132" s="224">
        <v>0</v>
      </c>
      <c r="U132" s="224">
        <v>0</v>
      </c>
      <c r="V132" s="224">
        <v>222</v>
      </c>
      <c r="W132" s="224">
        <v>111</v>
      </c>
      <c r="X132" s="224">
        <v>0</v>
      </c>
      <c r="Y132" s="224">
        <v>0</v>
      </c>
      <c r="Z132" s="224">
        <v>222</v>
      </c>
      <c r="AA132" s="224">
        <v>111</v>
      </c>
      <c r="AB132" s="224">
        <v>0</v>
      </c>
      <c r="AC132" s="224">
        <v>0</v>
      </c>
      <c r="AD132" s="224">
        <v>0</v>
      </c>
      <c r="AE132" s="224">
        <v>0</v>
      </c>
      <c r="AF132" s="224">
        <v>0</v>
      </c>
      <c r="AG132" s="224">
        <v>0</v>
      </c>
      <c r="AH132" s="224">
        <v>0</v>
      </c>
      <c r="AI132" s="224">
        <v>0</v>
      </c>
      <c r="AJ132" s="224">
        <v>0</v>
      </c>
      <c r="AK132" s="224">
        <v>0</v>
      </c>
      <c r="AL132" s="224">
        <v>0</v>
      </c>
      <c r="AM132" s="224">
        <v>0</v>
      </c>
      <c r="AN132" s="224">
        <v>0</v>
      </c>
      <c r="AO132" s="224">
        <v>0</v>
      </c>
      <c r="AP132" s="224">
        <v>0</v>
      </c>
      <c r="AQ132" s="224">
        <v>0</v>
      </c>
      <c r="AR132" s="224">
        <v>0</v>
      </c>
      <c r="AS132" s="224">
        <v>0</v>
      </c>
      <c r="AT132" s="224">
        <v>0</v>
      </c>
      <c r="AU132" s="224">
        <v>0</v>
      </c>
      <c r="AV132" s="224">
        <v>2872</v>
      </c>
      <c r="AW132" s="224">
        <v>1436</v>
      </c>
      <c r="AX132" s="224">
        <v>0</v>
      </c>
      <c r="AY132" s="224">
        <v>0</v>
      </c>
      <c r="AZ132" s="224">
        <v>2872</v>
      </c>
      <c r="BA132" s="224">
        <v>1436</v>
      </c>
      <c r="BB132" s="224">
        <v>0</v>
      </c>
      <c r="BC132" s="224">
        <v>0</v>
      </c>
      <c r="BD132" s="224">
        <v>0</v>
      </c>
      <c r="BE132" s="224">
        <v>0</v>
      </c>
      <c r="BF132" s="224">
        <v>0</v>
      </c>
      <c r="BG132" s="224">
        <v>0</v>
      </c>
      <c r="BH132" s="224">
        <v>0</v>
      </c>
      <c r="BI132" s="224">
        <v>0</v>
      </c>
      <c r="BJ132" s="224">
        <v>0</v>
      </c>
      <c r="BK132" s="224">
        <v>0</v>
      </c>
      <c r="BL132" s="224">
        <v>0</v>
      </c>
      <c r="BM132" s="224">
        <v>0</v>
      </c>
      <c r="BN132" s="224">
        <v>0</v>
      </c>
      <c r="BO132" s="224">
        <v>0</v>
      </c>
      <c r="BP132" s="224">
        <v>0</v>
      </c>
      <c r="BQ132" s="224">
        <v>3094</v>
      </c>
      <c r="BR132" s="224">
        <v>1547</v>
      </c>
      <c r="BS132" s="224">
        <v>0</v>
      </c>
      <c r="BT132" s="224">
        <v>0</v>
      </c>
      <c r="BU132" s="224">
        <v>0</v>
      </c>
      <c r="BV132" s="224">
        <v>0</v>
      </c>
      <c r="BW132" s="224">
        <v>0</v>
      </c>
      <c r="BX132" s="224">
        <v>0</v>
      </c>
      <c r="BY132" s="224">
        <v>0</v>
      </c>
      <c r="BZ132" s="224">
        <v>0</v>
      </c>
      <c r="CA132" s="224">
        <v>0</v>
      </c>
      <c r="CB132" s="224">
        <v>0</v>
      </c>
      <c r="CC132" s="224">
        <v>0</v>
      </c>
      <c r="CD132" s="224">
        <v>0</v>
      </c>
      <c r="CE132" s="224">
        <v>0</v>
      </c>
      <c r="CF132" s="224">
        <v>0</v>
      </c>
      <c r="CG132" s="224">
        <v>0</v>
      </c>
      <c r="CH132" s="224">
        <v>0</v>
      </c>
      <c r="CI132" s="224">
        <v>0</v>
      </c>
      <c r="CJ132" s="224">
        <v>0</v>
      </c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  <c r="CY132" s="224"/>
      <c r="CZ132" s="224"/>
      <c r="DA132" s="224"/>
      <c r="DB132" s="224"/>
      <c r="DC132" s="224"/>
      <c r="DD132" s="224"/>
      <c r="DE132" s="224"/>
      <c r="DF132" s="224"/>
      <c r="DG132" s="224"/>
      <c r="DH132" s="224"/>
      <c r="DI132" s="224"/>
      <c r="DJ132" s="224"/>
      <c r="DK132" s="224"/>
      <c r="DL132" s="224"/>
      <c r="DM132" s="224"/>
      <c r="DN132" s="224"/>
    </row>
    <row r="133" spans="1:118" x14ac:dyDescent="0.2">
      <c r="A133" s="222" t="str">
        <f t="shared" si="4"/>
        <v>1622601264075001</v>
      </c>
      <c r="B133" s="223" t="s">
        <v>947</v>
      </c>
      <c r="C133" s="223" t="s">
        <v>212</v>
      </c>
      <c r="D133" s="223" t="s">
        <v>225</v>
      </c>
      <c r="E133" s="223" t="s">
        <v>372</v>
      </c>
      <c r="F133" s="223" t="s">
        <v>238</v>
      </c>
      <c r="G133" s="223" t="s">
        <v>239</v>
      </c>
      <c r="H133" s="223" t="s">
        <v>381</v>
      </c>
      <c r="I133" s="223" t="s">
        <v>39</v>
      </c>
      <c r="J133" s="223" t="s">
        <v>223</v>
      </c>
      <c r="K133" s="223" t="s">
        <v>217</v>
      </c>
      <c r="L133" s="223" t="s">
        <v>374</v>
      </c>
      <c r="M133" s="223" t="s">
        <v>376</v>
      </c>
      <c r="N133" s="223" t="s">
        <v>371</v>
      </c>
      <c r="O133" s="223" t="s">
        <v>370</v>
      </c>
      <c r="P133" s="223" t="s">
        <v>371</v>
      </c>
      <c r="Q133" s="223" t="s">
        <v>214</v>
      </c>
      <c r="R133" s="223" t="s">
        <v>214</v>
      </c>
      <c r="S133" s="223" t="s">
        <v>214</v>
      </c>
      <c r="T133" s="224">
        <v>155097</v>
      </c>
      <c r="U133" s="224">
        <v>81563</v>
      </c>
      <c r="V133" s="224">
        <v>81536</v>
      </c>
      <c r="W133" s="224">
        <v>0</v>
      </c>
      <c r="X133" s="224">
        <v>0</v>
      </c>
      <c r="Y133" s="224">
        <v>27</v>
      </c>
      <c r="Z133" s="224">
        <v>73534</v>
      </c>
      <c r="AA133" s="224">
        <v>0</v>
      </c>
      <c r="AB133" s="224">
        <v>124</v>
      </c>
      <c r="AC133" s="224">
        <v>72900</v>
      </c>
      <c r="AD133" s="224">
        <v>510</v>
      </c>
      <c r="AE133" s="224">
        <v>155096</v>
      </c>
      <c r="AF133" s="224">
        <v>155096</v>
      </c>
      <c r="AG133" s="224">
        <v>106607</v>
      </c>
      <c r="AH133" s="224">
        <v>8569</v>
      </c>
      <c r="AI133" s="224">
        <v>39920</v>
      </c>
      <c r="AJ133" s="224">
        <v>0</v>
      </c>
      <c r="AK133" s="224">
        <v>0</v>
      </c>
      <c r="AL133" s="224">
        <v>0</v>
      </c>
      <c r="AM133" s="224">
        <v>0</v>
      </c>
      <c r="AN133" s="224">
        <v>0</v>
      </c>
      <c r="AO133" s="224">
        <v>1</v>
      </c>
      <c r="AP133" s="224">
        <v>0</v>
      </c>
      <c r="AQ133" s="224">
        <v>0</v>
      </c>
      <c r="AR133" s="224">
        <v>0</v>
      </c>
      <c r="AS133" s="224">
        <v>0</v>
      </c>
      <c r="AT133" s="224">
        <v>0</v>
      </c>
      <c r="AU133" s="224">
        <v>0</v>
      </c>
      <c r="AV133" s="224">
        <v>0</v>
      </c>
      <c r="AW133" s="224">
        <v>0</v>
      </c>
      <c r="AX133" s="224">
        <v>0</v>
      </c>
      <c r="AY133" s="224">
        <v>0</v>
      </c>
      <c r="AZ133" s="224">
        <v>0</v>
      </c>
      <c r="BA133" s="224">
        <v>0</v>
      </c>
      <c r="BB133" s="224">
        <v>0</v>
      </c>
      <c r="BC133" s="224">
        <v>0</v>
      </c>
      <c r="BD133" s="224">
        <v>0</v>
      </c>
      <c r="BE133" s="224">
        <v>0</v>
      </c>
      <c r="BF133" s="224">
        <v>0</v>
      </c>
      <c r="BG133" s="224">
        <v>0</v>
      </c>
      <c r="BH133" s="224">
        <v>0</v>
      </c>
      <c r="BI133" s="224">
        <v>0</v>
      </c>
      <c r="BJ133" s="224">
        <v>0</v>
      </c>
      <c r="BK133" s="224">
        <v>0</v>
      </c>
      <c r="BL133" s="224">
        <v>0</v>
      </c>
      <c r="BM133" s="224">
        <v>0</v>
      </c>
      <c r="BN133" s="224">
        <v>0</v>
      </c>
      <c r="BO133" s="224">
        <v>0</v>
      </c>
      <c r="BP133" s="224">
        <v>0</v>
      </c>
      <c r="BQ133" s="224">
        <v>0</v>
      </c>
      <c r="BR133" s="224">
        <v>0</v>
      </c>
      <c r="BS133" s="224">
        <v>0</v>
      </c>
      <c r="BT133" s="224">
        <v>0</v>
      </c>
      <c r="BU133" s="224">
        <v>0</v>
      </c>
      <c r="BV133" s="224">
        <v>0</v>
      </c>
      <c r="BW133" s="224">
        <v>0</v>
      </c>
      <c r="BX133" s="224">
        <v>1</v>
      </c>
      <c r="BY133" s="224">
        <v>0</v>
      </c>
      <c r="BZ133" s="224">
        <v>1080</v>
      </c>
      <c r="CA133" s="224">
        <v>0</v>
      </c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  <c r="CY133" s="224"/>
      <c r="CZ133" s="224"/>
      <c r="DA133" s="224"/>
      <c r="DB133" s="224"/>
      <c r="DC133" s="224"/>
      <c r="DD133" s="224"/>
      <c r="DE133" s="224"/>
      <c r="DF133" s="224"/>
      <c r="DG133" s="224"/>
      <c r="DH133" s="224"/>
      <c r="DI133" s="224"/>
      <c r="DJ133" s="224"/>
      <c r="DK133" s="224"/>
      <c r="DL133" s="224"/>
      <c r="DM133" s="224"/>
      <c r="DN133" s="224"/>
    </row>
    <row r="134" spans="1:118" x14ac:dyDescent="0.2">
      <c r="A134" s="222" t="str">
        <f t="shared" ref="A134:A142" si="5">+D134&amp;E134&amp;J134&amp;K134&amp;F134&amp;H134</f>
        <v>1622602264075001</v>
      </c>
      <c r="B134" s="223" t="s">
        <v>947</v>
      </c>
      <c r="C134" s="223" t="s">
        <v>212</v>
      </c>
      <c r="D134" s="223" t="s">
        <v>225</v>
      </c>
      <c r="E134" s="223" t="s">
        <v>372</v>
      </c>
      <c r="F134" s="223" t="s">
        <v>238</v>
      </c>
      <c r="G134" s="223" t="s">
        <v>239</v>
      </c>
      <c r="H134" s="223" t="s">
        <v>381</v>
      </c>
      <c r="I134" s="223" t="s">
        <v>39</v>
      </c>
      <c r="J134" s="223" t="s">
        <v>223</v>
      </c>
      <c r="K134" s="223" t="s">
        <v>219</v>
      </c>
      <c r="L134" s="223" t="s">
        <v>374</v>
      </c>
      <c r="M134" s="223" t="s">
        <v>376</v>
      </c>
      <c r="N134" s="223" t="s">
        <v>371</v>
      </c>
      <c r="O134" s="223" t="s">
        <v>370</v>
      </c>
      <c r="P134" s="223" t="s">
        <v>371</v>
      </c>
      <c r="Q134" s="223" t="s">
        <v>214</v>
      </c>
      <c r="R134" s="223" t="s">
        <v>214</v>
      </c>
      <c r="S134" s="223" t="s">
        <v>214</v>
      </c>
      <c r="T134" s="224">
        <v>0</v>
      </c>
      <c r="U134" s="224">
        <v>1081</v>
      </c>
      <c r="V134" s="224">
        <v>0</v>
      </c>
      <c r="W134" s="224">
        <v>0</v>
      </c>
      <c r="X134" s="224">
        <v>0</v>
      </c>
      <c r="Y134" s="224">
        <v>0</v>
      </c>
      <c r="Z134" s="224">
        <v>0</v>
      </c>
      <c r="AA134" s="224">
        <v>1081</v>
      </c>
      <c r="AB134" s="224">
        <v>0</v>
      </c>
      <c r="AC134" s="224">
        <v>1181</v>
      </c>
      <c r="AD134" s="224">
        <v>0</v>
      </c>
      <c r="AE134" s="224">
        <v>0</v>
      </c>
      <c r="AF134" s="224">
        <v>1181</v>
      </c>
      <c r="AG134" s="224">
        <v>0</v>
      </c>
      <c r="AH134" s="224">
        <v>0</v>
      </c>
      <c r="AI134" s="224">
        <v>0</v>
      </c>
      <c r="AJ134" s="224">
        <v>0</v>
      </c>
      <c r="AK134" s="224">
        <v>0</v>
      </c>
      <c r="AL134" s="224">
        <v>0</v>
      </c>
      <c r="AM134" s="224">
        <v>106607</v>
      </c>
      <c r="AN134" s="224">
        <v>0</v>
      </c>
      <c r="AO134" s="224">
        <v>0</v>
      </c>
      <c r="AP134" s="224"/>
      <c r="AQ134" s="224"/>
      <c r="AR134" s="224"/>
      <c r="AS134" s="224"/>
      <c r="AT134" s="224"/>
      <c r="AU134" s="224">
        <v>0</v>
      </c>
      <c r="AV134" s="224">
        <v>0</v>
      </c>
      <c r="AW134" s="224">
        <v>0</v>
      </c>
      <c r="AX134" s="224">
        <v>0</v>
      </c>
      <c r="AY134" s="224">
        <v>0</v>
      </c>
      <c r="AZ134" s="224">
        <v>0</v>
      </c>
      <c r="BA134" s="224">
        <v>0</v>
      </c>
      <c r="BB134" s="224">
        <v>0</v>
      </c>
      <c r="BC134" s="224">
        <v>0</v>
      </c>
      <c r="BD134" s="224">
        <v>0</v>
      </c>
      <c r="BE134" s="224">
        <v>0</v>
      </c>
      <c r="BF134" s="224">
        <v>0</v>
      </c>
      <c r="BG134" s="224">
        <v>0</v>
      </c>
      <c r="BH134" s="224">
        <v>0</v>
      </c>
      <c r="BI134" s="224">
        <v>0</v>
      </c>
      <c r="BJ134" s="224">
        <v>0</v>
      </c>
      <c r="BK134" s="224">
        <v>0</v>
      </c>
      <c r="BL134" s="224">
        <v>16161</v>
      </c>
      <c r="BM134" s="224">
        <v>65375</v>
      </c>
      <c r="BN134" s="224">
        <v>0</v>
      </c>
      <c r="BO134" s="224">
        <v>0</v>
      </c>
      <c r="BP134" s="224">
        <v>0</v>
      </c>
      <c r="BQ134" s="224">
        <v>0</v>
      </c>
      <c r="BR134" s="224">
        <v>0</v>
      </c>
      <c r="BS134" s="224">
        <v>72900</v>
      </c>
      <c r="BT134" s="224">
        <v>0</v>
      </c>
      <c r="BU134" s="224">
        <v>0</v>
      </c>
      <c r="BV134" s="224">
        <v>0</v>
      </c>
      <c r="BW134" s="224">
        <v>0</v>
      </c>
      <c r="BX134" s="224">
        <v>0</v>
      </c>
      <c r="BY134" s="224">
        <v>0</v>
      </c>
      <c r="BZ134" s="224">
        <v>0</v>
      </c>
      <c r="CA134" s="224">
        <v>0</v>
      </c>
      <c r="CB134" s="224">
        <v>0</v>
      </c>
      <c r="CC134" s="224">
        <v>0</v>
      </c>
      <c r="CD134" s="224">
        <v>0</v>
      </c>
      <c r="CE134" s="224">
        <v>0</v>
      </c>
      <c r="CF134" s="224">
        <v>0</v>
      </c>
      <c r="CG134" s="224">
        <v>0</v>
      </c>
      <c r="CH134" s="224">
        <v>0</v>
      </c>
      <c r="CI134" s="224">
        <v>0</v>
      </c>
      <c r="CJ134" s="224">
        <v>0</v>
      </c>
      <c r="CK134" s="224">
        <v>0</v>
      </c>
      <c r="CL134" s="224">
        <v>0</v>
      </c>
      <c r="CM134" s="224">
        <v>0</v>
      </c>
      <c r="CN134" s="224">
        <v>0</v>
      </c>
      <c r="CO134" s="224">
        <v>0</v>
      </c>
      <c r="CP134" s="224">
        <v>0</v>
      </c>
      <c r="CQ134" s="224">
        <v>0</v>
      </c>
      <c r="CR134" s="224">
        <v>0</v>
      </c>
      <c r="CS134" s="224">
        <v>0</v>
      </c>
      <c r="CT134" s="224">
        <v>0</v>
      </c>
      <c r="CU134" s="224"/>
      <c r="CV134" s="224"/>
      <c r="CW134" s="224"/>
      <c r="CX134" s="224"/>
      <c r="CY134" s="224"/>
      <c r="CZ134" s="224"/>
      <c r="DA134" s="224"/>
      <c r="DB134" s="224"/>
      <c r="DC134" s="224"/>
      <c r="DD134" s="224"/>
      <c r="DE134" s="224"/>
      <c r="DF134" s="224"/>
      <c r="DG134" s="224"/>
      <c r="DH134" s="224"/>
      <c r="DI134" s="224"/>
      <c r="DJ134" s="224"/>
      <c r="DK134" s="224"/>
      <c r="DL134" s="224"/>
      <c r="DM134" s="224"/>
      <c r="DN134" s="224"/>
    </row>
    <row r="135" spans="1:118" x14ac:dyDescent="0.2">
      <c r="A135" s="222" t="str">
        <f t="shared" si="5"/>
        <v>1622101264075001</v>
      </c>
      <c r="B135" s="223" t="s">
        <v>947</v>
      </c>
      <c r="C135" s="223" t="s">
        <v>212</v>
      </c>
      <c r="D135" s="223" t="s">
        <v>225</v>
      </c>
      <c r="E135" s="223" t="s">
        <v>372</v>
      </c>
      <c r="F135" s="223" t="s">
        <v>238</v>
      </c>
      <c r="G135" s="223" t="s">
        <v>239</v>
      </c>
      <c r="H135" s="223" t="s">
        <v>381</v>
      </c>
      <c r="I135" s="223" t="s">
        <v>39</v>
      </c>
      <c r="J135" s="223" t="s">
        <v>218</v>
      </c>
      <c r="K135" s="223" t="s">
        <v>217</v>
      </c>
      <c r="L135" s="223" t="s">
        <v>374</v>
      </c>
      <c r="M135" s="223" t="s">
        <v>376</v>
      </c>
      <c r="N135" s="223" t="s">
        <v>371</v>
      </c>
      <c r="O135" s="223" t="s">
        <v>370</v>
      </c>
      <c r="P135" s="223" t="s">
        <v>371</v>
      </c>
      <c r="Q135" s="223" t="s">
        <v>214</v>
      </c>
      <c r="R135" s="223" t="s">
        <v>214</v>
      </c>
      <c r="S135" s="223" t="s">
        <v>214</v>
      </c>
      <c r="T135" s="224">
        <v>49431</v>
      </c>
      <c r="U135" s="224">
        <v>31454</v>
      </c>
      <c r="V135" s="224">
        <v>8240</v>
      </c>
      <c r="W135" s="224">
        <v>0</v>
      </c>
      <c r="X135" s="224">
        <v>17482</v>
      </c>
      <c r="Y135" s="224">
        <v>106607</v>
      </c>
      <c r="Z135" s="224">
        <v>0</v>
      </c>
      <c r="AA135" s="224">
        <v>0</v>
      </c>
      <c r="AB135" s="224">
        <v>0</v>
      </c>
      <c r="AC135" s="224">
        <v>0</v>
      </c>
      <c r="AD135" s="224">
        <v>0</v>
      </c>
      <c r="AE135" s="224">
        <v>0</v>
      </c>
      <c r="AF135" s="224">
        <v>4073</v>
      </c>
      <c r="AG135" s="224">
        <v>133</v>
      </c>
      <c r="AH135" s="224">
        <v>1181</v>
      </c>
      <c r="AI135" s="224">
        <v>0</v>
      </c>
      <c r="AJ135" s="224">
        <v>0</v>
      </c>
      <c r="AK135" s="224">
        <v>0</v>
      </c>
      <c r="AL135" s="224">
        <v>13562</v>
      </c>
      <c r="AM135" s="224">
        <v>0</v>
      </c>
      <c r="AN135" s="224">
        <v>2865</v>
      </c>
      <c r="AO135" s="224">
        <v>1105</v>
      </c>
      <c r="AP135" s="224">
        <v>4599</v>
      </c>
      <c r="AQ135" s="224">
        <v>8569</v>
      </c>
      <c r="AR135" s="224">
        <v>0</v>
      </c>
      <c r="AS135" s="224">
        <v>0</v>
      </c>
      <c r="AT135" s="224">
        <v>0</v>
      </c>
      <c r="AU135" s="224">
        <v>20971</v>
      </c>
      <c r="AV135" s="224">
        <v>155096</v>
      </c>
      <c r="AW135" s="224">
        <v>234</v>
      </c>
      <c r="AX135" s="224">
        <v>20</v>
      </c>
      <c r="AY135" s="224">
        <v>1211</v>
      </c>
      <c r="AZ135" s="224">
        <v>321</v>
      </c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  <c r="CY135" s="224"/>
      <c r="CZ135" s="224"/>
      <c r="DA135" s="224"/>
      <c r="DB135" s="224"/>
      <c r="DC135" s="224"/>
      <c r="DD135" s="224"/>
      <c r="DE135" s="224"/>
      <c r="DF135" s="224"/>
      <c r="DG135" s="224"/>
      <c r="DH135" s="224"/>
      <c r="DI135" s="224"/>
      <c r="DJ135" s="224"/>
      <c r="DK135" s="224"/>
      <c r="DL135" s="224"/>
      <c r="DM135" s="224"/>
      <c r="DN135" s="224"/>
    </row>
    <row r="136" spans="1:118" x14ac:dyDescent="0.2">
      <c r="A136" s="222" t="str">
        <f t="shared" si="5"/>
        <v>1622102264075001</v>
      </c>
      <c r="B136" s="223" t="s">
        <v>947</v>
      </c>
      <c r="C136" s="223" t="s">
        <v>212</v>
      </c>
      <c r="D136" s="223" t="s">
        <v>225</v>
      </c>
      <c r="E136" s="223" t="s">
        <v>372</v>
      </c>
      <c r="F136" s="223" t="s">
        <v>238</v>
      </c>
      <c r="G136" s="223" t="s">
        <v>239</v>
      </c>
      <c r="H136" s="223" t="s">
        <v>381</v>
      </c>
      <c r="I136" s="223" t="s">
        <v>39</v>
      </c>
      <c r="J136" s="223" t="s">
        <v>218</v>
      </c>
      <c r="K136" s="223" t="s">
        <v>219</v>
      </c>
      <c r="L136" s="223" t="s">
        <v>374</v>
      </c>
      <c r="M136" s="223" t="s">
        <v>376</v>
      </c>
      <c r="N136" s="223" t="s">
        <v>371</v>
      </c>
      <c r="O136" s="223" t="s">
        <v>370</v>
      </c>
      <c r="P136" s="223" t="s">
        <v>371</v>
      </c>
      <c r="Q136" s="223" t="s">
        <v>214</v>
      </c>
      <c r="R136" s="223" t="s">
        <v>214</v>
      </c>
      <c r="S136" s="223" t="s">
        <v>214</v>
      </c>
      <c r="T136" s="224">
        <v>30894</v>
      </c>
      <c r="U136" s="224">
        <v>18537</v>
      </c>
      <c r="V136" s="224">
        <v>17516</v>
      </c>
      <c r="W136" s="224">
        <v>11106</v>
      </c>
      <c r="X136" s="224">
        <v>2832</v>
      </c>
      <c r="Y136" s="224">
        <v>8240</v>
      </c>
      <c r="Z136" s="224">
        <v>0</v>
      </c>
      <c r="AA136" s="224">
        <v>0</v>
      </c>
      <c r="AB136" s="224">
        <v>9909</v>
      </c>
      <c r="AC136" s="224">
        <v>5797</v>
      </c>
      <c r="AD136" s="224">
        <v>1776</v>
      </c>
      <c r="AE136" s="224">
        <v>84</v>
      </c>
      <c r="AF136" s="224">
        <v>90</v>
      </c>
      <c r="AG136" s="224">
        <v>60</v>
      </c>
      <c r="AH136" s="224">
        <v>7</v>
      </c>
      <c r="AI136" s="224">
        <v>8</v>
      </c>
      <c r="AJ136" s="224">
        <v>5</v>
      </c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  <c r="CY136" s="224"/>
      <c r="CZ136" s="224"/>
      <c r="DA136" s="224"/>
      <c r="DB136" s="224"/>
      <c r="DC136" s="224"/>
      <c r="DD136" s="224"/>
      <c r="DE136" s="224"/>
      <c r="DF136" s="224"/>
      <c r="DG136" s="224"/>
      <c r="DH136" s="224"/>
      <c r="DI136" s="224"/>
      <c r="DJ136" s="224"/>
      <c r="DK136" s="224"/>
      <c r="DL136" s="224"/>
      <c r="DM136" s="224"/>
      <c r="DN136" s="224"/>
    </row>
    <row r="137" spans="1:118" x14ac:dyDescent="0.2">
      <c r="A137" s="222" t="str">
        <f t="shared" si="5"/>
        <v>1625101264075001</v>
      </c>
      <c r="B137" s="223" t="s">
        <v>947</v>
      </c>
      <c r="C137" s="223" t="s">
        <v>212</v>
      </c>
      <c r="D137" s="223" t="s">
        <v>225</v>
      </c>
      <c r="E137" s="223" t="s">
        <v>372</v>
      </c>
      <c r="F137" s="223" t="s">
        <v>238</v>
      </c>
      <c r="G137" s="223" t="s">
        <v>239</v>
      </c>
      <c r="H137" s="223" t="s">
        <v>381</v>
      </c>
      <c r="I137" s="223" t="s">
        <v>39</v>
      </c>
      <c r="J137" s="223" t="s">
        <v>377</v>
      </c>
      <c r="K137" s="223" t="s">
        <v>217</v>
      </c>
      <c r="L137" s="223" t="s">
        <v>374</v>
      </c>
      <c r="M137" s="223" t="s">
        <v>376</v>
      </c>
      <c r="N137" s="223" t="s">
        <v>371</v>
      </c>
      <c r="O137" s="223" t="s">
        <v>370</v>
      </c>
      <c r="P137" s="223" t="s">
        <v>371</v>
      </c>
      <c r="Q137" s="223" t="s">
        <v>214</v>
      </c>
      <c r="R137" s="223" t="s">
        <v>214</v>
      </c>
      <c r="S137" s="223" t="s">
        <v>214</v>
      </c>
      <c r="T137" s="224">
        <v>4211001</v>
      </c>
      <c r="U137" s="224">
        <v>3</v>
      </c>
      <c r="V137" s="224">
        <v>1</v>
      </c>
      <c r="W137" s="224">
        <v>0</v>
      </c>
      <c r="X137" s="224">
        <v>19</v>
      </c>
      <c r="Y137" s="224">
        <v>0</v>
      </c>
      <c r="Z137" s="224">
        <v>0</v>
      </c>
      <c r="AA137" s="224">
        <v>0</v>
      </c>
      <c r="AB137" s="224">
        <v>0</v>
      </c>
      <c r="AC137" s="224">
        <v>660</v>
      </c>
      <c r="AD137" s="224">
        <v>184</v>
      </c>
      <c r="AE137" s="224">
        <v>365</v>
      </c>
      <c r="AF137" s="224">
        <v>4580</v>
      </c>
      <c r="AG137" s="224">
        <v>6935</v>
      </c>
      <c r="AH137" s="224">
        <v>0</v>
      </c>
      <c r="AI137" s="224">
        <v>0</v>
      </c>
      <c r="AJ137" s="224">
        <v>0</v>
      </c>
      <c r="AK137" s="224">
        <v>0</v>
      </c>
      <c r="AL137" s="224">
        <v>0</v>
      </c>
      <c r="AM137" s="224">
        <v>0</v>
      </c>
      <c r="AN137" s="224">
        <v>0</v>
      </c>
      <c r="AO137" s="224">
        <v>0</v>
      </c>
      <c r="AP137" s="224">
        <v>0</v>
      </c>
      <c r="AQ137" s="224">
        <v>0</v>
      </c>
      <c r="AR137" s="224">
        <v>0</v>
      </c>
      <c r="AS137" s="224">
        <v>0</v>
      </c>
      <c r="AT137" s="224">
        <v>0</v>
      </c>
      <c r="AU137" s="224">
        <v>0</v>
      </c>
      <c r="AV137" s="224">
        <v>0</v>
      </c>
      <c r="AW137" s="224">
        <v>0</v>
      </c>
      <c r="AX137" s="224">
        <v>365</v>
      </c>
      <c r="AY137" s="224">
        <v>969</v>
      </c>
      <c r="AZ137" s="224">
        <v>0</v>
      </c>
      <c r="BA137" s="224">
        <v>0</v>
      </c>
      <c r="BB137" s="224">
        <v>0</v>
      </c>
      <c r="BC137" s="224">
        <v>0</v>
      </c>
      <c r="BD137" s="224">
        <v>0</v>
      </c>
      <c r="BE137" s="224">
        <v>0</v>
      </c>
      <c r="BF137" s="224">
        <v>0</v>
      </c>
      <c r="BG137" s="224">
        <v>0</v>
      </c>
      <c r="BH137" s="224">
        <v>0</v>
      </c>
      <c r="BI137" s="224">
        <v>6</v>
      </c>
      <c r="BJ137" s="224">
        <v>8</v>
      </c>
      <c r="BK137" s="224">
        <v>1</v>
      </c>
      <c r="BL137" s="224">
        <v>0</v>
      </c>
      <c r="BM137" s="224">
        <v>5</v>
      </c>
      <c r="BN137" s="224">
        <v>0</v>
      </c>
      <c r="BO137" s="224">
        <v>20</v>
      </c>
      <c r="BP137" s="224">
        <v>20</v>
      </c>
      <c r="BQ137" s="224">
        <v>20</v>
      </c>
      <c r="BR137" s="224">
        <v>0</v>
      </c>
      <c r="BS137" s="224">
        <v>1</v>
      </c>
      <c r="BT137" s="224">
        <v>0</v>
      </c>
      <c r="BU137" s="224">
        <v>0</v>
      </c>
      <c r="BV137" s="224">
        <v>0</v>
      </c>
      <c r="BW137" s="224">
        <v>5</v>
      </c>
      <c r="BX137" s="224">
        <v>1</v>
      </c>
      <c r="BY137" s="224">
        <v>0</v>
      </c>
      <c r="BZ137" s="224">
        <v>0</v>
      </c>
      <c r="CA137" s="224">
        <v>7</v>
      </c>
      <c r="CB137" s="224">
        <v>1</v>
      </c>
      <c r="CC137" s="224">
        <v>1</v>
      </c>
      <c r="CD137" s="224">
        <v>0</v>
      </c>
      <c r="CE137" s="224">
        <v>0</v>
      </c>
      <c r="CF137" s="224">
        <v>0</v>
      </c>
      <c r="CG137" s="224">
        <v>0</v>
      </c>
      <c r="CH137" s="224">
        <v>0</v>
      </c>
      <c r="CI137" s="224">
        <v>1</v>
      </c>
      <c r="CJ137" s="224">
        <v>0</v>
      </c>
      <c r="CK137" s="224">
        <v>4</v>
      </c>
      <c r="CL137" s="224">
        <v>0</v>
      </c>
      <c r="CM137" s="224">
        <v>0</v>
      </c>
      <c r="CN137" s="224">
        <v>0</v>
      </c>
      <c r="CO137" s="224">
        <v>7</v>
      </c>
      <c r="CP137" s="224">
        <v>8</v>
      </c>
      <c r="CQ137" s="224">
        <v>5</v>
      </c>
      <c r="CR137" s="224">
        <v>0</v>
      </c>
      <c r="CS137" s="224">
        <v>0</v>
      </c>
      <c r="CT137" s="224">
        <v>0</v>
      </c>
      <c r="CU137" s="224"/>
      <c r="CV137" s="224"/>
      <c r="CW137" s="224"/>
      <c r="CX137" s="224"/>
      <c r="CY137" s="224"/>
      <c r="CZ137" s="224"/>
      <c r="DA137" s="224"/>
      <c r="DB137" s="224"/>
      <c r="DC137" s="224"/>
      <c r="DD137" s="224"/>
      <c r="DE137" s="224"/>
      <c r="DF137" s="224"/>
      <c r="DG137" s="224"/>
      <c r="DH137" s="224"/>
      <c r="DI137" s="224"/>
      <c r="DJ137" s="224"/>
      <c r="DK137" s="224"/>
      <c r="DL137" s="224"/>
      <c r="DM137" s="224"/>
      <c r="DN137" s="224"/>
    </row>
    <row r="138" spans="1:118" x14ac:dyDescent="0.2">
      <c r="A138" s="222" t="str">
        <f t="shared" si="5"/>
        <v>1622601264636001</v>
      </c>
      <c r="B138" s="223" t="s">
        <v>947</v>
      </c>
      <c r="C138" s="223" t="s">
        <v>212</v>
      </c>
      <c r="D138" s="223" t="s">
        <v>225</v>
      </c>
      <c r="E138" s="225" t="s">
        <v>18</v>
      </c>
      <c r="F138" s="223" t="s">
        <v>240</v>
      </c>
      <c r="G138" s="223" t="s">
        <v>132</v>
      </c>
      <c r="H138" s="223" t="s">
        <v>381</v>
      </c>
      <c r="I138" s="223" t="s">
        <v>382</v>
      </c>
      <c r="J138" s="223" t="s">
        <v>223</v>
      </c>
      <c r="K138" s="223" t="s">
        <v>217</v>
      </c>
      <c r="L138" s="223" t="s">
        <v>373</v>
      </c>
      <c r="M138" s="223" t="s">
        <v>376</v>
      </c>
      <c r="N138" s="223" t="s">
        <v>371</v>
      </c>
      <c r="O138" s="223" t="s">
        <v>370</v>
      </c>
      <c r="P138" s="223" t="s">
        <v>371</v>
      </c>
      <c r="Q138" s="223" t="s">
        <v>214</v>
      </c>
      <c r="R138" s="223" t="s">
        <v>214</v>
      </c>
      <c r="S138" s="223" t="s">
        <v>214</v>
      </c>
      <c r="T138" s="224">
        <v>19413</v>
      </c>
      <c r="U138" s="224">
        <v>18946</v>
      </c>
      <c r="V138" s="224">
        <v>18946</v>
      </c>
      <c r="W138" s="224">
        <v>0</v>
      </c>
      <c r="X138" s="224">
        <v>0</v>
      </c>
      <c r="Y138" s="224">
        <v>0</v>
      </c>
      <c r="Z138" s="224">
        <v>467</v>
      </c>
      <c r="AA138" s="224">
        <v>0</v>
      </c>
      <c r="AB138" s="224">
        <v>0</v>
      </c>
      <c r="AC138" s="224">
        <v>0</v>
      </c>
      <c r="AD138" s="224">
        <v>467</v>
      </c>
      <c r="AE138" s="224">
        <v>14871</v>
      </c>
      <c r="AF138" s="224">
        <v>14871</v>
      </c>
      <c r="AG138" s="224">
        <v>10427</v>
      </c>
      <c r="AH138" s="224">
        <v>14</v>
      </c>
      <c r="AI138" s="224">
        <v>4430</v>
      </c>
      <c r="AJ138" s="224">
        <v>0</v>
      </c>
      <c r="AK138" s="224">
        <v>0</v>
      </c>
      <c r="AL138" s="224">
        <v>0</v>
      </c>
      <c r="AM138" s="224">
        <v>0</v>
      </c>
      <c r="AN138" s="224">
        <v>0</v>
      </c>
      <c r="AO138" s="224">
        <v>4542</v>
      </c>
      <c r="AP138" s="224">
        <v>0</v>
      </c>
      <c r="AQ138" s="224">
        <v>0</v>
      </c>
      <c r="AR138" s="224">
        <v>0</v>
      </c>
      <c r="AS138" s="224">
        <v>0</v>
      </c>
      <c r="AT138" s="224">
        <v>0</v>
      </c>
      <c r="AU138" s="224">
        <v>0</v>
      </c>
      <c r="AV138" s="224">
        <v>0</v>
      </c>
      <c r="AW138" s="224">
        <v>0</v>
      </c>
      <c r="AX138" s="224">
        <v>0</v>
      </c>
      <c r="AY138" s="224">
        <v>0</v>
      </c>
      <c r="AZ138" s="224">
        <v>0</v>
      </c>
      <c r="BA138" s="224">
        <v>0</v>
      </c>
      <c r="BB138" s="224">
        <v>0</v>
      </c>
      <c r="BC138" s="224">
        <v>0</v>
      </c>
      <c r="BD138" s="224">
        <v>0</v>
      </c>
      <c r="BE138" s="224">
        <v>0</v>
      </c>
      <c r="BF138" s="224">
        <v>0</v>
      </c>
      <c r="BG138" s="224">
        <v>0</v>
      </c>
      <c r="BH138" s="224">
        <v>0</v>
      </c>
      <c r="BI138" s="224">
        <v>0</v>
      </c>
      <c r="BJ138" s="224">
        <v>0</v>
      </c>
      <c r="BK138" s="224">
        <v>0</v>
      </c>
      <c r="BL138" s="224">
        <v>0</v>
      </c>
      <c r="BM138" s="224">
        <v>0</v>
      </c>
      <c r="BN138" s="224">
        <v>0</v>
      </c>
      <c r="BO138" s="224">
        <v>0</v>
      </c>
      <c r="BP138" s="224">
        <v>0</v>
      </c>
      <c r="BQ138" s="224">
        <v>0</v>
      </c>
      <c r="BR138" s="224">
        <v>0</v>
      </c>
      <c r="BS138" s="224">
        <v>0</v>
      </c>
      <c r="BT138" s="224">
        <v>0</v>
      </c>
      <c r="BU138" s="224">
        <v>0</v>
      </c>
      <c r="BV138" s="224">
        <v>0</v>
      </c>
      <c r="BW138" s="224">
        <v>0</v>
      </c>
      <c r="BX138" s="224">
        <v>4542</v>
      </c>
      <c r="BY138" s="224">
        <v>38</v>
      </c>
      <c r="BZ138" s="224">
        <v>1421</v>
      </c>
      <c r="CA138" s="224">
        <v>0</v>
      </c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  <c r="CY138" s="224"/>
      <c r="CZ138" s="224"/>
      <c r="DA138" s="224"/>
      <c r="DB138" s="224"/>
      <c r="DC138" s="224"/>
      <c r="DD138" s="224"/>
      <c r="DE138" s="224"/>
      <c r="DF138" s="224"/>
      <c r="DG138" s="224"/>
      <c r="DH138" s="224"/>
      <c r="DI138" s="224"/>
      <c r="DJ138" s="224"/>
      <c r="DK138" s="224"/>
      <c r="DL138" s="224"/>
      <c r="DM138" s="224"/>
      <c r="DN138" s="224"/>
    </row>
    <row r="139" spans="1:118" x14ac:dyDescent="0.2">
      <c r="A139" s="222" t="str">
        <f t="shared" si="5"/>
        <v>1622602264636001</v>
      </c>
      <c r="B139" s="223" t="s">
        <v>947</v>
      </c>
      <c r="C139" s="223" t="s">
        <v>212</v>
      </c>
      <c r="D139" s="223" t="s">
        <v>225</v>
      </c>
      <c r="E139" s="225" t="s">
        <v>18</v>
      </c>
      <c r="F139" s="223" t="s">
        <v>240</v>
      </c>
      <c r="G139" s="223" t="s">
        <v>132</v>
      </c>
      <c r="H139" s="223" t="s">
        <v>381</v>
      </c>
      <c r="I139" s="223" t="s">
        <v>382</v>
      </c>
      <c r="J139" s="223" t="s">
        <v>223</v>
      </c>
      <c r="K139" s="223" t="s">
        <v>219</v>
      </c>
      <c r="L139" s="223" t="s">
        <v>373</v>
      </c>
      <c r="M139" s="223" t="s">
        <v>376</v>
      </c>
      <c r="N139" s="223" t="s">
        <v>371</v>
      </c>
      <c r="O139" s="223" t="s">
        <v>370</v>
      </c>
      <c r="P139" s="223" t="s">
        <v>371</v>
      </c>
      <c r="Q139" s="223" t="s">
        <v>214</v>
      </c>
      <c r="R139" s="223" t="s">
        <v>214</v>
      </c>
      <c r="S139" s="223" t="s">
        <v>214</v>
      </c>
      <c r="T139" s="224">
        <v>0</v>
      </c>
      <c r="U139" s="224">
        <v>5925</v>
      </c>
      <c r="V139" s="224">
        <v>0</v>
      </c>
      <c r="W139" s="224">
        <v>0</v>
      </c>
      <c r="X139" s="224">
        <v>0</v>
      </c>
      <c r="Y139" s="224">
        <v>0</v>
      </c>
      <c r="Z139" s="224">
        <v>0</v>
      </c>
      <c r="AA139" s="224">
        <v>5925</v>
      </c>
      <c r="AB139" s="224">
        <v>0</v>
      </c>
      <c r="AC139" s="224">
        <v>160</v>
      </c>
      <c r="AD139" s="224">
        <v>0</v>
      </c>
      <c r="AE139" s="224">
        <v>0</v>
      </c>
      <c r="AF139" s="224">
        <v>160</v>
      </c>
      <c r="AG139" s="224">
        <v>0</v>
      </c>
      <c r="AH139" s="224">
        <v>0</v>
      </c>
      <c r="AI139" s="224">
        <v>0</v>
      </c>
      <c r="AJ139" s="224">
        <v>0</v>
      </c>
      <c r="AK139" s="224">
        <v>0</v>
      </c>
      <c r="AL139" s="224">
        <v>0</v>
      </c>
      <c r="AM139" s="224">
        <v>8985</v>
      </c>
      <c r="AN139" s="224">
        <v>0</v>
      </c>
      <c r="AO139" s="224">
        <v>0</v>
      </c>
      <c r="AP139" s="224"/>
      <c r="AQ139" s="224"/>
      <c r="AR139" s="224"/>
      <c r="AS139" s="224"/>
      <c r="AT139" s="224"/>
      <c r="AU139" s="224">
        <v>0</v>
      </c>
      <c r="AV139" s="224">
        <v>0</v>
      </c>
      <c r="AW139" s="224">
        <v>0</v>
      </c>
      <c r="AX139" s="224">
        <v>0</v>
      </c>
      <c r="AY139" s="224">
        <v>0</v>
      </c>
      <c r="AZ139" s="224">
        <v>0</v>
      </c>
      <c r="BA139" s="224">
        <v>0</v>
      </c>
      <c r="BB139" s="224">
        <v>0</v>
      </c>
      <c r="BC139" s="224">
        <v>0</v>
      </c>
      <c r="BD139" s="224">
        <v>0</v>
      </c>
      <c r="BE139" s="224">
        <v>0</v>
      </c>
      <c r="BF139" s="224">
        <v>0</v>
      </c>
      <c r="BG139" s="224">
        <v>0</v>
      </c>
      <c r="BH139" s="224">
        <v>0</v>
      </c>
      <c r="BI139" s="224">
        <v>0</v>
      </c>
      <c r="BJ139" s="224">
        <v>0</v>
      </c>
      <c r="BK139" s="224">
        <v>0</v>
      </c>
      <c r="BL139" s="224">
        <v>11943</v>
      </c>
      <c r="BM139" s="224">
        <v>0</v>
      </c>
      <c r="BN139" s="224">
        <v>0</v>
      </c>
      <c r="BO139" s="224">
        <v>7003</v>
      </c>
      <c r="BP139" s="224">
        <v>0</v>
      </c>
      <c r="BQ139" s="224">
        <v>0</v>
      </c>
      <c r="BR139" s="224">
        <v>0</v>
      </c>
      <c r="BS139" s="224">
        <v>0</v>
      </c>
      <c r="BT139" s="224">
        <v>0</v>
      </c>
      <c r="BU139" s="224">
        <v>0</v>
      </c>
      <c r="BV139" s="224">
        <v>0</v>
      </c>
      <c r="BW139" s="224">
        <v>0</v>
      </c>
      <c r="BX139" s="224">
        <v>0</v>
      </c>
      <c r="BY139" s="224">
        <v>0</v>
      </c>
      <c r="BZ139" s="224">
        <v>0</v>
      </c>
      <c r="CA139" s="224">
        <v>0</v>
      </c>
      <c r="CB139" s="224">
        <v>0</v>
      </c>
      <c r="CC139" s="224">
        <v>0</v>
      </c>
      <c r="CD139" s="224">
        <v>0</v>
      </c>
      <c r="CE139" s="224">
        <v>0</v>
      </c>
      <c r="CF139" s="224">
        <v>0</v>
      </c>
      <c r="CG139" s="224">
        <v>0</v>
      </c>
      <c r="CH139" s="224">
        <v>0</v>
      </c>
      <c r="CI139" s="224">
        <v>0</v>
      </c>
      <c r="CJ139" s="224">
        <v>0</v>
      </c>
      <c r="CK139" s="224">
        <v>0</v>
      </c>
      <c r="CL139" s="224">
        <v>0</v>
      </c>
      <c r="CM139" s="224">
        <v>0</v>
      </c>
      <c r="CN139" s="224">
        <v>0</v>
      </c>
      <c r="CO139" s="224">
        <v>0</v>
      </c>
      <c r="CP139" s="224">
        <v>0</v>
      </c>
      <c r="CQ139" s="224">
        <v>0</v>
      </c>
      <c r="CR139" s="224">
        <v>0</v>
      </c>
      <c r="CS139" s="224">
        <v>0</v>
      </c>
      <c r="CT139" s="224">
        <v>0</v>
      </c>
      <c r="CU139" s="224"/>
      <c r="CV139" s="224"/>
      <c r="CW139" s="224"/>
      <c r="CX139" s="224"/>
      <c r="CY139" s="224"/>
      <c r="CZ139" s="224"/>
      <c r="DA139" s="224"/>
      <c r="DB139" s="224"/>
      <c r="DC139" s="224"/>
      <c r="DD139" s="224"/>
      <c r="DE139" s="224"/>
      <c r="DF139" s="224"/>
      <c r="DG139" s="224"/>
      <c r="DH139" s="224"/>
      <c r="DI139" s="224"/>
      <c r="DJ139" s="224"/>
      <c r="DK139" s="224"/>
      <c r="DL139" s="224"/>
      <c r="DM139" s="224"/>
      <c r="DN139" s="224"/>
    </row>
    <row r="140" spans="1:118" x14ac:dyDescent="0.2">
      <c r="A140" s="222" t="str">
        <f t="shared" si="5"/>
        <v>1622101264636001</v>
      </c>
      <c r="B140" s="223" t="s">
        <v>947</v>
      </c>
      <c r="C140" s="223" t="s">
        <v>212</v>
      </c>
      <c r="D140" s="223" t="s">
        <v>225</v>
      </c>
      <c r="E140" s="225" t="s">
        <v>18</v>
      </c>
      <c r="F140" s="223" t="s">
        <v>240</v>
      </c>
      <c r="G140" s="223" t="s">
        <v>132</v>
      </c>
      <c r="H140" s="223" t="s">
        <v>381</v>
      </c>
      <c r="I140" s="223" t="s">
        <v>382</v>
      </c>
      <c r="J140" s="223" t="s">
        <v>218</v>
      </c>
      <c r="K140" s="223" t="s">
        <v>217</v>
      </c>
      <c r="L140" s="223" t="s">
        <v>373</v>
      </c>
      <c r="M140" s="223" t="s">
        <v>376</v>
      </c>
      <c r="N140" s="223" t="s">
        <v>371</v>
      </c>
      <c r="O140" s="223" t="s">
        <v>370</v>
      </c>
      <c r="P140" s="223" t="s">
        <v>371</v>
      </c>
      <c r="Q140" s="223" t="s">
        <v>214</v>
      </c>
      <c r="R140" s="223" t="s">
        <v>214</v>
      </c>
      <c r="S140" s="223" t="s">
        <v>214</v>
      </c>
      <c r="T140" s="224">
        <v>4705</v>
      </c>
      <c r="U140" s="224">
        <v>2539</v>
      </c>
      <c r="V140" s="224">
        <v>1741</v>
      </c>
      <c r="W140" s="224">
        <v>0</v>
      </c>
      <c r="X140" s="224">
        <v>1442</v>
      </c>
      <c r="Y140" s="224">
        <v>10427</v>
      </c>
      <c r="Z140" s="224">
        <v>0</v>
      </c>
      <c r="AA140" s="224">
        <v>0</v>
      </c>
      <c r="AB140" s="224">
        <v>0</v>
      </c>
      <c r="AC140" s="224">
        <v>0</v>
      </c>
      <c r="AD140" s="224">
        <v>0</v>
      </c>
      <c r="AE140" s="224">
        <v>0</v>
      </c>
      <c r="AF140" s="224">
        <v>179</v>
      </c>
      <c r="AG140" s="224">
        <v>328</v>
      </c>
      <c r="AH140" s="224">
        <v>160</v>
      </c>
      <c r="AI140" s="224">
        <v>0</v>
      </c>
      <c r="AJ140" s="224">
        <v>0</v>
      </c>
      <c r="AK140" s="224">
        <v>17</v>
      </c>
      <c r="AL140" s="224">
        <v>0</v>
      </c>
      <c r="AM140" s="224">
        <v>0</v>
      </c>
      <c r="AN140" s="224">
        <v>0</v>
      </c>
      <c r="AO140" s="224">
        <v>14</v>
      </c>
      <c r="AP140" s="224">
        <v>0</v>
      </c>
      <c r="AQ140" s="224">
        <v>14</v>
      </c>
      <c r="AR140" s="224">
        <v>0</v>
      </c>
      <c r="AS140" s="224">
        <v>0</v>
      </c>
      <c r="AT140" s="224">
        <v>0</v>
      </c>
      <c r="AU140" s="224">
        <v>3746</v>
      </c>
      <c r="AV140" s="224">
        <v>14871</v>
      </c>
      <c r="AW140" s="224">
        <v>36</v>
      </c>
      <c r="AX140" s="224">
        <v>3</v>
      </c>
      <c r="AY140" s="224">
        <v>179</v>
      </c>
      <c r="AZ140" s="224">
        <v>82</v>
      </c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  <c r="CY140" s="224"/>
      <c r="CZ140" s="224"/>
      <c r="DA140" s="224"/>
      <c r="DB140" s="224"/>
      <c r="DC140" s="224"/>
      <c r="DD140" s="224"/>
      <c r="DE140" s="224"/>
      <c r="DF140" s="224"/>
      <c r="DG140" s="224"/>
      <c r="DH140" s="224"/>
      <c r="DI140" s="224"/>
      <c r="DJ140" s="224"/>
      <c r="DK140" s="224"/>
      <c r="DL140" s="224"/>
      <c r="DM140" s="224"/>
      <c r="DN140" s="224"/>
    </row>
    <row r="141" spans="1:118" x14ac:dyDescent="0.2">
      <c r="A141" s="222" t="str">
        <f t="shared" si="5"/>
        <v>1622102264636001</v>
      </c>
      <c r="B141" s="223" t="s">
        <v>947</v>
      </c>
      <c r="C141" s="223" t="s">
        <v>212</v>
      </c>
      <c r="D141" s="223" t="s">
        <v>225</v>
      </c>
      <c r="E141" s="225" t="s">
        <v>18</v>
      </c>
      <c r="F141" s="223" t="s">
        <v>240</v>
      </c>
      <c r="G141" s="223" t="s">
        <v>132</v>
      </c>
      <c r="H141" s="223" t="s">
        <v>381</v>
      </c>
      <c r="I141" s="223" t="s">
        <v>382</v>
      </c>
      <c r="J141" s="223" t="s">
        <v>218</v>
      </c>
      <c r="K141" s="223" t="s">
        <v>219</v>
      </c>
      <c r="L141" s="223" t="s">
        <v>373</v>
      </c>
      <c r="M141" s="223" t="s">
        <v>376</v>
      </c>
      <c r="N141" s="223" t="s">
        <v>371</v>
      </c>
      <c r="O141" s="223" t="s">
        <v>370</v>
      </c>
      <c r="P141" s="223" t="s">
        <v>371</v>
      </c>
      <c r="Q141" s="223" t="s">
        <v>214</v>
      </c>
      <c r="R141" s="223" t="s">
        <v>214</v>
      </c>
      <c r="S141" s="223" t="s">
        <v>214</v>
      </c>
      <c r="T141" s="224">
        <v>4705</v>
      </c>
      <c r="U141" s="224">
        <v>0</v>
      </c>
      <c r="V141" s="224">
        <v>1918</v>
      </c>
      <c r="W141" s="224">
        <v>0</v>
      </c>
      <c r="X141" s="224">
        <v>621</v>
      </c>
      <c r="Y141" s="224">
        <v>1741</v>
      </c>
      <c r="Z141" s="224">
        <v>0</v>
      </c>
      <c r="AA141" s="224">
        <v>0</v>
      </c>
      <c r="AB141" s="224">
        <v>1304</v>
      </c>
      <c r="AC141" s="224">
        <v>0</v>
      </c>
      <c r="AD141" s="224">
        <v>138</v>
      </c>
      <c r="AE141" s="224">
        <v>24</v>
      </c>
      <c r="AF141" s="224">
        <v>0</v>
      </c>
      <c r="AG141" s="224">
        <v>12</v>
      </c>
      <c r="AH141" s="224">
        <v>2</v>
      </c>
      <c r="AI141" s="224">
        <v>0</v>
      </c>
      <c r="AJ141" s="224">
        <v>1</v>
      </c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  <c r="CY141" s="224"/>
      <c r="CZ141" s="224"/>
      <c r="DA141" s="224"/>
      <c r="DB141" s="224"/>
      <c r="DC141" s="224"/>
      <c r="DD141" s="224"/>
      <c r="DE141" s="224"/>
      <c r="DF141" s="224"/>
      <c r="DG141" s="224"/>
      <c r="DH141" s="224"/>
      <c r="DI141" s="224"/>
      <c r="DJ141" s="224"/>
      <c r="DK141" s="224"/>
      <c r="DL141" s="224"/>
      <c r="DM141" s="224"/>
      <c r="DN141" s="224"/>
    </row>
    <row r="142" spans="1:118" x14ac:dyDescent="0.2">
      <c r="A142" s="222" t="str">
        <f t="shared" si="5"/>
        <v>1625101264636001</v>
      </c>
      <c r="B142" s="223" t="s">
        <v>947</v>
      </c>
      <c r="C142" s="223" t="s">
        <v>212</v>
      </c>
      <c r="D142" s="223" t="s">
        <v>225</v>
      </c>
      <c r="E142" s="225" t="s">
        <v>18</v>
      </c>
      <c r="F142" s="223" t="s">
        <v>240</v>
      </c>
      <c r="G142" s="223" t="s">
        <v>132</v>
      </c>
      <c r="H142" s="223" t="s">
        <v>381</v>
      </c>
      <c r="I142" s="223" t="s">
        <v>382</v>
      </c>
      <c r="J142" s="223" t="s">
        <v>377</v>
      </c>
      <c r="K142" s="223" t="s">
        <v>217</v>
      </c>
      <c r="L142" s="223" t="s">
        <v>373</v>
      </c>
      <c r="M142" s="223" t="s">
        <v>376</v>
      </c>
      <c r="N142" s="223" t="s">
        <v>371</v>
      </c>
      <c r="O142" s="223" t="s">
        <v>370</v>
      </c>
      <c r="P142" s="223" t="s">
        <v>371</v>
      </c>
      <c r="Q142" s="223" t="s">
        <v>214</v>
      </c>
      <c r="R142" s="223" t="s">
        <v>214</v>
      </c>
      <c r="S142" s="223" t="s">
        <v>214</v>
      </c>
      <c r="T142" s="224">
        <v>4120401</v>
      </c>
      <c r="U142" s="224">
        <v>3</v>
      </c>
      <c r="V142" s="224">
        <v>1</v>
      </c>
      <c r="W142" s="224">
        <v>0</v>
      </c>
      <c r="X142" s="224">
        <v>0</v>
      </c>
      <c r="Y142" s="224">
        <v>0</v>
      </c>
      <c r="Z142" s="224">
        <v>0</v>
      </c>
      <c r="AA142" s="224">
        <v>0</v>
      </c>
      <c r="AB142" s="224">
        <v>0</v>
      </c>
      <c r="AC142" s="224">
        <v>41</v>
      </c>
      <c r="AD142" s="224">
        <v>0</v>
      </c>
      <c r="AE142" s="224">
        <v>0</v>
      </c>
      <c r="AF142" s="224">
        <v>0</v>
      </c>
      <c r="AG142" s="224">
        <v>0</v>
      </c>
      <c r="AH142" s="224">
        <v>0</v>
      </c>
      <c r="AI142" s="224">
        <v>0</v>
      </c>
      <c r="AJ142" s="224">
        <v>0</v>
      </c>
      <c r="AK142" s="224">
        <v>0</v>
      </c>
      <c r="AL142" s="224">
        <v>254</v>
      </c>
      <c r="AM142" s="224">
        <v>1460</v>
      </c>
      <c r="AN142" s="224">
        <v>0</v>
      </c>
      <c r="AO142" s="224">
        <v>0</v>
      </c>
      <c r="AP142" s="224">
        <v>0</v>
      </c>
      <c r="AQ142" s="224">
        <v>0</v>
      </c>
      <c r="AR142" s="224">
        <v>0</v>
      </c>
      <c r="AS142" s="224">
        <v>0</v>
      </c>
      <c r="AT142" s="224">
        <v>0</v>
      </c>
      <c r="AU142" s="224">
        <v>0</v>
      </c>
      <c r="AV142" s="224">
        <v>0</v>
      </c>
      <c r="AW142" s="224">
        <v>0</v>
      </c>
      <c r="AX142" s="224">
        <v>0</v>
      </c>
      <c r="AY142" s="224">
        <v>0</v>
      </c>
      <c r="AZ142" s="224">
        <v>0</v>
      </c>
      <c r="BA142" s="224">
        <v>0</v>
      </c>
      <c r="BB142" s="224">
        <v>0</v>
      </c>
      <c r="BC142" s="224">
        <v>0</v>
      </c>
      <c r="BD142" s="224">
        <v>0</v>
      </c>
      <c r="BE142" s="224">
        <v>607</v>
      </c>
      <c r="BF142" s="224">
        <v>0</v>
      </c>
      <c r="BG142" s="224">
        <v>0</v>
      </c>
      <c r="BH142" s="224">
        <v>0</v>
      </c>
      <c r="BI142" s="224">
        <v>2</v>
      </c>
      <c r="BJ142" s="224">
        <v>0</v>
      </c>
      <c r="BK142" s="224">
        <v>0</v>
      </c>
      <c r="BL142" s="224">
        <v>0</v>
      </c>
      <c r="BM142" s="224">
        <v>1</v>
      </c>
      <c r="BN142" s="224">
        <v>0</v>
      </c>
      <c r="BO142" s="224">
        <v>3</v>
      </c>
      <c r="BP142" s="224">
        <v>3</v>
      </c>
      <c r="BQ142" s="224">
        <v>3</v>
      </c>
      <c r="BR142" s="224">
        <v>0</v>
      </c>
      <c r="BS142" s="224">
        <v>1</v>
      </c>
      <c r="BT142" s="224">
        <v>0</v>
      </c>
      <c r="BU142" s="224">
        <v>0</v>
      </c>
      <c r="BV142" s="224">
        <v>0</v>
      </c>
      <c r="BW142" s="224">
        <v>2</v>
      </c>
      <c r="BX142" s="224">
        <v>0</v>
      </c>
      <c r="BY142" s="224">
        <v>0</v>
      </c>
      <c r="BZ142" s="224">
        <v>0</v>
      </c>
      <c r="CA142" s="224">
        <v>0</v>
      </c>
      <c r="CB142" s="224">
        <v>0</v>
      </c>
      <c r="CC142" s="224">
        <v>0</v>
      </c>
      <c r="CD142" s="224">
        <v>0</v>
      </c>
      <c r="CE142" s="224">
        <v>0</v>
      </c>
      <c r="CF142" s="224">
        <v>0</v>
      </c>
      <c r="CG142" s="224">
        <v>0</v>
      </c>
      <c r="CH142" s="224">
        <v>0</v>
      </c>
      <c r="CI142" s="224">
        <v>0</v>
      </c>
      <c r="CJ142" s="224">
        <v>0</v>
      </c>
      <c r="CK142" s="224">
        <v>1</v>
      </c>
      <c r="CL142" s="224">
        <v>0</v>
      </c>
      <c r="CM142" s="224">
        <v>0</v>
      </c>
      <c r="CN142" s="224">
        <v>0</v>
      </c>
      <c r="CO142" s="224">
        <v>2</v>
      </c>
      <c r="CP142" s="224">
        <v>0</v>
      </c>
      <c r="CQ142" s="224">
        <v>1</v>
      </c>
      <c r="CR142" s="224">
        <v>0</v>
      </c>
      <c r="CS142" s="224">
        <v>0</v>
      </c>
      <c r="CT142" s="224">
        <v>0</v>
      </c>
      <c r="CU142" s="224"/>
      <c r="CV142" s="224"/>
      <c r="CW142" s="224"/>
      <c r="CX142" s="224"/>
      <c r="CY142" s="224"/>
      <c r="CZ142" s="224"/>
      <c r="DA142" s="224"/>
      <c r="DB142" s="224"/>
      <c r="DC142" s="224"/>
      <c r="DD142" s="224"/>
      <c r="DE142" s="224"/>
      <c r="DF142" s="224"/>
      <c r="DG142" s="224"/>
      <c r="DH142" s="224"/>
      <c r="DI142" s="224"/>
      <c r="DJ142" s="224"/>
      <c r="DK142" s="224"/>
      <c r="DL142" s="224"/>
      <c r="DM142" s="224"/>
      <c r="DN142" s="224"/>
    </row>
    <row r="143" spans="1:118" x14ac:dyDescent="0.2">
      <c r="A143" s="222" t="str">
        <f t="shared" ref="A143:A144" si="6">+D143&amp;E143&amp;J143&amp;K143&amp;F143&amp;H143</f>
        <v/>
      </c>
      <c r="B143" s="179"/>
      <c r="C143" s="179"/>
      <c r="D143" s="179"/>
      <c r="E143" s="179"/>
      <c r="F143" s="179"/>
      <c r="G143" s="179"/>
      <c r="H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</row>
    <row r="144" spans="1:118" x14ac:dyDescent="0.2">
      <c r="A144" s="222" t="str">
        <f t="shared" si="6"/>
        <v/>
      </c>
      <c r="B144" s="179"/>
      <c r="C144" s="179"/>
      <c r="D144" s="179"/>
      <c r="E144" s="179"/>
      <c r="F144" s="179"/>
      <c r="G144" s="179"/>
      <c r="H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</row>
    <row r="145" spans="1:19" x14ac:dyDescent="0.2">
      <c r="A145" s="222" t="str">
        <f t="shared" ref="A145:A190" si="7">+D145&amp;E145&amp;J145&amp;K145&amp;F145&amp;H145</f>
        <v/>
      </c>
      <c r="B145" s="179"/>
      <c r="C145" s="179"/>
      <c r="D145" s="179"/>
      <c r="E145" s="179"/>
      <c r="F145" s="179"/>
      <c r="G145" s="179"/>
      <c r="H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</row>
    <row r="146" spans="1:19" x14ac:dyDescent="0.2">
      <c r="A146" s="222" t="str">
        <f t="shared" si="7"/>
        <v/>
      </c>
      <c r="B146" s="179"/>
      <c r="C146" s="179"/>
      <c r="D146" s="179"/>
      <c r="E146" s="223"/>
      <c r="F146" s="179"/>
      <c r="G146" s="179"/>
      <c r="H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</row>
    <row r="147" spans="1:19" x14ac:dyDescent="0.2">
      <c r="A147" s="222" t="str">
        <f t="shared" si="7"/>
        <v/>
      </c>
      <c r="B147" s="179"/>
      <c r="C147" s="179"/>
      <c r="D147" s="179"/>
      <c r="E147" s="179"/>
      <c r="F147" s="179"/>
      <c r="G147" s="179"/>
      <c r="H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</row>
    <row r="148" spans="1:19" x14ac:dyDescent="0.2">
      <c r="A148" s="222" t="str">
        <f t="shared" si="7"/>
        <v/>
      </c>
      <c r="B148" s="179"/>
      <c r="C148" s="179"/>
      <c r="D148" s="179"/>
      <c r="E148" s="179"/>
      <c r="F148" s="179"/>
      <c r="G148" s="179"/>
      <c r="H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</row>
    <row r="149" spans="1:19" x14ac:dyDescent="0.2">
      <c r="A149" s="222" t="str">
        <f t="shared" si="7"/>
        <v/>
      </c>
      <c r="B149" s="179"/>
      <c r="C149" s="179"/>
      <c r="D149" s="179"/>
      <c r="E149" s="179"/>
      <c r="F149" s="179"/>
      <c r="G149" s="179"/>
      <c r="H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</row>
    <row r="150" spans="1:19" x14ac:dyDescent="0.2">
      <c r="A150" s="222" t="str">
        <f t="shared" si="7"/>
        <v/>
      </c>
      <c r="B150" s="179"/>
      <c r="C150" s="179"/>
      <c r="D150" s="179"/>
      <c r="E150" s="179"/>
      <c r="F150" s="179"/>
      <c r="G150" s="179"/>
      <c r="H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</row>
    <row r="151" spans="1:19" x14ac:dyDescent="0.2">
      <c r="A151" s="222" t="str">
        <f t="shared" si="7"/>
        <v/>
      </c>
      <c r="B151" s="179"/>
      <c r="C151" s="179"/>
      <c r="D151" s="179"/>
      <c r="E151" s="179"/>
      <c r="F151" s="179"/>
      <c r="G151" s="179"/>
      <c r="H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</row>
    <row r="152" spans="1:19" x14ac:dyDescent="0.2">
      <c r="A152" s="222" t="str">
        <f t="shared" si="7"/>
        <v/>
      </c>
      <c r="B152" s="179"/>
      <c r="C152" s="179"/>
      <c r="D152" s="179"/>
      <c r="E152" s="179"/>
      <c r="F152" s="179"/>
      <c r="G152" s="179"/>
      <c r="H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</row>
    <row r="153" spans="1:19" x14ac:dyDescent="0.2">
      <c r="A153" s="222" t="str">
        <f t="shared" si="7"/>
        <v/>
      </c>
      <c r="B153" s="179"/>
      <c r="C153" s="179"/>
      <c r="D153" s="179"/>
      <c r="E153" s="179"/>
      <c r="F153" s="179"/>
      <c r="G153" s="179"/>
      <c r="H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</row>
    <row r="154" spans="1:19" x14ac:dyDescent="0.2">
      <c r="A154" s="222" t="str">
        <f t="shared" si="7"/>
        <v/>
      </c>
      <c r="B154" s="179"/>
      <c r="C154" s="179"/>
      <c r="D154" s="179"/>
      <c r="E154" s="179"/>
      <c r="F154" s="179"/>
      <c r="G154" s="179"/>
      <c r="H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</row>
    <row r="155" spans="1:19" x14ac:dyDescent="0.2">
      <c r="A155" s="222" t="str">
        <f t="shared" si="7"/>
        <v/>
      </c>
      <c r="B155" s="179"/>
      <c r="C155" s="179"/>
      <c r="D155" s="179"/>
      <c r="E155" s="179"/>
      <c r="F155" s="179"/>
      <c r="G155" s="179"/>
      <c r="H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</row>
    <row r="156" spans="1:19" x14ac:dyDescent="0.2">
      <c r="A156" s="222" t="str">
        <f t="shared" si="7"/>
        <v/>
      </c>
      <c r="B156" s="179"/>
      <c r="C156" s="179"/>
      <c r="D156" s="179"/>
      <c r="E156" s="179"/>
      <c r="F156" s="179"/>
      <c r="G156" s="179"/>
      <c r="H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</row>
    <row r="157" spans="1:19" x14ac:dyDescent="0.2">
      <c r="A157" s="222" t="str">
        <f t="shared" si="7"/>
        <v/>
      </c>
      <c r="B157" s="179"/>
      <c r="C157" s="179"/>
      <c r="D157" s="179"/>
      <c r="E157" s="179"/>
      <c r="F157" s="179"/>
      <c r="G157" s="179"/>
      <c r="H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</row>
    <row r="158" spans="1:19" x14ac:dyDescent="0.2">
      <c r="A158" s="222" t="str">
        <f t="shared" si="7"/>
        <v/>
      </c>
      <c r="B158" s="179"/>
      <c r="C158" s="179"/>
      <c r="D158" s="179"/>
      <c r="E158" s="179"/>
      <c r="F158" s="179"/>
      <c r="G158" s="179"/>
      <c r="H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</row>
    <row r="159" spans="1:19" x14ac:dyDescent="0.2">
      <c r="A159" s="222" t="str">
        <f t="shared" si="7"/>
        <v/>
      </c>
      <c r="B159" s="179"/>
      <c r="C159" s="179"/>
      <c r="D159" s="179"/>
      <c r="E159" s="179"/>
      <c r="F159" s="179"/>
      <c r="G159" s="179"/>
      <c r="H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</row>
    <row r="160" spans="1:19" x14ac:dyDescent="0.2">
      <c r="A160" s="222" t="str">
        <f t="shared" si="7"/>
        <v/>
      </c>
      <c r="B160" s="179"/>
      <c r="C160" s="179"/>
      <c r="D160" s="179"/>
      <c r="E160" s="179"/>
      <c r="F160" s="179"/>
      <c r="G160" s="179"/>
      <c r="H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</row>
    <row r="161" spans="1:19" x14ac:dyDescent="0.2">
      <c r="A161" s="222" t="str">
        <f t="shared" si="7"/>
        <v/>
      </c>
      <c r="B161" s="179"/>
      <c r="C161" s="179"/>
      <c r="D161" s="179"/>
      <c r="E161" s="179"/>
      <c r="F161" s="179"/>
      <c r="G161" s="179"/>
      <c r="H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</row>
    <row r="162" spans="1:19" x14ac:dyDescent="0.2">
      <c r="A162" s="222" t="str">
        <f t="shared" si="7"/>
        <v/>
      </c>
      <c r="B162" s="179"/>
      <c r="C162" s="179"/>
      <c r="D162" s="179"/>
      <c r="E162" s="179"/>
      <c r="F162" s="179"/>
      <c r="G162" s="179"/>
      <c r="H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</row>
    <row r="163" spans="1:19" x14ac:dyDescent="0.2">
      <c r="A163" s="222" t="str">
        <f t="shared" si="7"/>
        <v/>
      </c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</row>
    <row r="164" spans="1:19" x14ac:dyDescent="0.2">
      <c r="A164" s="222" t="str">
        <f t="shared" si="7"/>
        <v/>
      </c>
      <c r="B164" s="179"/>
      <c r="C164" s="179"/>
      <c r="D164" s="179"/>
      <c r="E164" s="179"/>
      <c r="F164" s="179"/>
      <c r="G164" s="179"/>
      <c r="H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</row>
    <row r="165" spans="1:19" x14ac:dyDescent="0.2">
      <c r="A165" s="222" t="str">
        <f t="shared" si="7"/>
        <v/>
      </c>
      <c r="B165" s="179"/>
      <c r="C165" s="179"/>
      <c r="D165" s="179"/>
      <c r="E165" s="179"/>
      <c r="F165" s="179"/>
      <c r="G165" s="179"/>
      <c r="H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</row>
    <row r="166" spans="1:19" x14ac:dyDescent="0.2">
      <c r="A166" s="222" t="str">
        <f t="shared" si="7"/>
        <v/>
      </c>
      <c r="B166" s="179"/>
      <c r="C166" s="179"/>
      <c r="D166" s="179"/>
      <c r="E166" s="179"/>
      <c r="F166" s="179"/>
      <c r="G166" s="179"/>
      <c r="H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</row>
    <row r="167" spans="1:19" x14ac:dyDescent="0.2">
      <c r="A167" s="222" t="str">
        <f t="shared" si="7"/>
        <v/>
      </c>
      <c r="B167" s="179"/>
      <c r="C167" s="179"/>
      <c r="D167" s="179"/>
      <c r="E167" s="179"/>
      <c r="F167" s="179"/>
      <c r="G167" s="179"/>
      <c r="H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</row>
    <row r="168" spans="1:19" x14ac:dyDescent="0.2">
      <c r="A168" s="222" t="str">
        <f t="shared" si="7"/>
        <v/>
      </c>
      <c r="B168" s="179"/>
      <c r="C168" s="179"/>
      <c r="D168" s="179"/>
      <c r="E168" s="179"/>
      <c r="F168" s="179"/>
      <c r="G168" s="179"/>
      <c r="H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</row>
    <row r="169" spans="1:19" x14ac:dyDescent="0.2">
      <c r="A169" s="222" t="str">
        <f t="shared" si="7"/>
        <v/>
      </c>
      <c r="B169" s="179"/>
      <c r="C169" s="179"/>
      <c r="D169" s="179"/>
      <c r="E169" s="179"/>
      <c r="F169" s="179"/>
      <c r="G169" s="179"/>
      <c r="H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</row>
    <row r="170" spans="1:19" x14ac:dyDescent="0.2">
      <c r="A170" s="222" t="str">
        <f t="shared" si="7"/>
        <v/>
      </c>
      <c r="B170" s="179"/>
      <c r="C170" s="179"/>
      <c r="D170" s="179"/>
      <c r="E170" s="179"/>
      <c r="F170" s="179"/>
      <c r="G170" s="179"/>
      <c r="H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</row>
    <row r="171" spans="1:19" x14ac:dyDescent="0.2">
      <c r="A171" s="222" t="str">
        <f t="shared" si="7"/>
        <v/>
      </c>
      <c r="B171" s="179"/>
      <c r="C171" s="179"/>
      <c r="D171" s="179"/>
      <c r="E171" s="179"/>
      <c r="F171" s="179"/>
      <c r="G171" s="179"/>
      <c r="H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</row>
    <row r="172" spans="1:19" x14ac:dyDescent="0.2">
      <c r="A172" s="222" t="str">
        <f t="shared" si="7"/>
        <v/>
      </c>
      <c r="B172" s="179"/>
      <c r="C172" s="179"/>
      <c r="D172" s="179"/>
      <c r="E172" s="179"/>
      <c r="F172" s="179"/>
      <c r="G172" s="179"/>
      <c r="H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</row>
    <row r="173" spans="1:19" x14ac:dyDescent="0.2">
      <c r="A173" s="222" t="str">
        <f t="shared" si="7"/>
        <v/>
      </c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</row>
    <row r="174" spans="1:19" x14ac:dyDescent="0.2">
      <c r="A174" s="222" t="str">
        <f t="shared" si="7"/>
        <v/>
      </c>
      <c r="B174" s="179"/>
      <c r="C174" s="179"/>
      <c r="D174" s="179"/>
      <c r="E174" s="179"/>
      <c r="F174" s="179"/>
      <c r="G174" s="179"/>
      <c r="H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</row>
    <row r="175" spans="1:19" x14ac:dyDescent="0.2">
      <c r="A175" s="222" t="str">
        <f t="shared" si="7"/>
        <v/>
      </c>
      <c r="B175" s="179"/>
      <c r="C175" s="179"/>
      <c r="D175" s="179"/>
      <c r="E175" s="179"/>
      <c r="F175" s="179"/>
      <c r="G175" s="179"/>
      <c r="H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</row>
    <row r="176" spans="1:19" x14ac:dyDescent="0.2">
      <c r="A176" s="222" t="str">
        <f t="shared" si="7"/>
        <v/>
      </c>
      <c r="B176" s="179"/>
      <c r="C176" s="179"/>
      <c r="D176" s="179"/>
      <c r="E176" s="179"/>
      <c r="F176" s="179"/>
      <c r="G176" s="179"/>
      <c r="H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</row>
    <row r="177" spans="1:19" x14ac:dyDescent="0.2">
      <c r="A177" s="222" t="str">
        <f t="shared" si="7"/>
        <v/>
      </c>
      <c r="B177" s="179"/>
      <c r="C177" s="179"/>
      <c r="D177" s="179"/>
      <c r="E177" s="179"/>
      <c r="F177" s="179"/>
      <c r="G177" s="179"/>
      <c r="H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</row>
    <row r="178" spans="1:19" x14ac:dyDescent="0.2">
      <c r="A178" s="222" t="str">
        <f t="shared" si="7"/>
        <v/>
      </c>
      <c r="B178" s="179"/>
      <c r="C178" s="179"/>
      <c r="D178" s="179"/>
      <c r="E178" s="179"/>
      <c r="F178" s="179"/>
      <c r="G178" s="179"/>
      <c r="H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</row>
    <row r="179" spans="1:19" x14ac:dyDescent="0.2">
      <c r="A179" s="222" t="str">
        <f t="shared" si="7"/>
        <v/>
      </c>
      <c r="B179" s="179"/>
      <c r="C179" s="179"/>
      <c r="D179" s="179"/>
      <c r="E179" s="179"/>
      <c r="F179" s="179"/>
      <c r="G179" s="179"/>
      <c r="H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</row>
    <row r="180" spans="1:19" x14ac:dyDescent="0.2">
      <c r="A180" s="222" t="str">
        <f t="shared" si="7"/>
        <v/>
      </c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</row>
    <row r="181" spans="1:19" x14ac:dyDescent="0.2">
      <c r="A181" s="222" t="str">
        <f t="shared" si="7"/>
        <v/>
      </c>
      <c r="B181" s="179"/>
      <c r="C181" s="179"/>
      <c r="D181" s="179"/>
      <c r="E181" s="179"/>
      <c r="F181" s="179"/>
      <c r="G181" s="179"/>
      <c r="H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</row>
    <row r="182" spans="1:19" x14ac:dyDescent="0.2">
      <c r="A182" s="222" t="str">
        <f t="shared" si="7"/>
        <v/>
      </c>
      <c r="B182" s="179"/>
      <c r="C182" s="179"/>
      <c r="D182" s="179"/>
      <c r="E182" s="179"/>
      <c r="F182" s="179"/>
      <c r="G182" s="179"/>
      <c r="H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</row>
    <row r="183" spans="1:19" x14ac:dyDescent="0.2">
      <c r="A183" s="222" t="str">
        <f t="shared" si="7"/>
        <v/>
      </c>
      <c r="B183" s="179"/>
      <c r="C183" s="179"/>
      <c r="D183" s="179"/>
      <c r="E183" s="179"/>
      <c r="F183" s="179"/>
      <c r="G183" s="179"/>
      <c r="H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</row>
    <row r="184" spans="1:19" x14ac:dyDescent="0.2">
      <c r="A184" s="222" t="str">
        <f t="shared" si="7"/>
        <v/>
      </c>
      <c r="B184" s="179"/>
      <c r="C184" s="179"/>
      <c r="D184" s="179"/>
      <c r="E184" s="179"/>
      <c r="F184" s="179"/>
      <c r="G184" s="179"/>
      <c r="H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</row>
    <row r="185" spans="1:19" x14ac:dyDescent="0.2">
      <c r="A185" s="222" t="str">
        <f t="shared" si="7"/>
        <v/>
      </c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</row>
    <row r="186" spans="1:19" x14ac:dyDescent="0.2">
      <c r="A186" s="222" t="str">
        <f t="shared" si="7"/>
        <v/>
      </c>
      <c r="B186" s="179"/>
      <c r="C186" s="179"/>
      <c r="D186" s="179"/>
      <c r="E186" s="179"/>
      <c r="F186" s="179"/>
      <c r="G186" s="179"/>
      <c r="H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</row>
    <row r="187" spans="1:19" x14ac:dyDescent="0.2">
      <c r="A187" s="222" t="str">
        <f t="shared" si="7"/>
        <v/>
      </c>
      <c r="B187" s="179"/>
      <c r="C187" s="179"/>
      <c r="D187" s="179"/>
      <c r="E187" s="179"/>
      <c r="F187" s="179"/>
      <c r="G187" s="179"/>
      <c r="H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</row>
    <row r="188" spans="1:19" x14ac:dyDescent="0.2">
      <c r="A188" s="222" t="str">
        <f t="shared" si="7"/>
        <v/>
      </c>
      <c r="B188" s="179"/>
      <c r="C188" s="179"/>
      <c r="D188" s="179"/>
      <c r="E188" s="179"/>
      <c r="F188" s="179"/>
      <c r="G188" s="179"/>
      <c r="H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</row>
    <row r="189" spans="1:19" x14ac:dyDescent="0.2">
      <c r="A189" s="222" t="str">
        <f t="shared" si="7"/>
        <v/>
      </c>
      <c r="B189" s="179"/>
      <c r="C189" s="179"/>
      <c r="D189" s="179"/>
      <c r="E189" s="179"/>
      <c r="F189" s="179"/>
      <c r="G189" s="179"/>
      <c r="H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</row>
    <row r="190" spans="1:19" x14ac:dyDescent="0.2">
      <c r="A190" s="222" t="str">
        <f t="shared" si="7"/>
        <v/>
      </c>
      <c r="B190" s="179"/>
      <c r="C190" s="179"/>
      <c r="D190" s="179"/>
      <c r="E190" s="179"/>
      <c r="F190" s="179"/>
      <c r="G190" s="179"/>
      <c r="H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</row>
  </sheetData>
  <autoFilter ref="B1:DS190" xr:uid="{B2D1FE47-616E-42C8-B0E8-65CE65E42798}">
    <sortState xmlns:xlrd2="http://schemas.microsoft.com/office/spreadsheetml/2017/richdata2" ref="B2:DN190">
      <sortCondition ref="F1:F186"/>
    </sortState>
  </autoFilter>
  <sortState xmlns:xlrd2="http://schemas.microsoft.com/office/spreadsheetml/2017/richdata2" ref="C3:CW1758">
    <sortCondition ref="E3:E1758"/>
    <sortCondition ref="K3:K1758"/>
    <sortCondition ref="L3:L1758"/>
    <sortCondition ref="G3:G1758"/>
    <sortCondition ref="I3:I1758"/>
  </sortState>
  <customSheetViews>
    <customSheetView guid="{247A5D4D-80F1-4466-92F7-7A3BC78E450F}" filter="1" showAutoFilter="1">
      <pane xSplit="7" ySplit="1960" topLeftCell="Q2372" activePane="bottomRight" state="frozen"/>
      <selection pane="bottomRight" activeCell="C43" sqref="C43"/>
      <pageMargins left="0.75" right="0.75" top="1" bottom="1" header="0.51200000000000001" footer="0.51200000000000001"/>
      <pageSetup paperSize="9" orientation="portrait" verticalDpi="0"/>
      <headerFooter alignWithMargins="0"/>
      <autoFilter ref="A2:CU4212" xr:uid="{44F7B2C2-BF7C-4150-850C-F0CE29FCFEEB}">
        <filterColumn colId="4">
          <filters>
            <filter val="1"/>
          </filters>
        </filterColumn>
        <filterColumn colId="6">
          <filters>
            <filter val="舞鶴市"/>
          </filters>
        </filterColumn>
        <sortState xmlns:xlrd2="http://schemas.microsoft.com/office/spreadsheetml/2017/richdata2" ref="A3:CU4212">
          <sortCondition ref="A2:A4376"/>
        </sortState>
      </autoFilter>
    </customSheetView>
  </customSheetView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"/>
  <sheetViews>
    <sheetView workbookViewId="0">
      <selection activeCell="C43" sqref="C43"/>
    </sheetView>
  </sheetViews>
  <sheetFormatPr defaultRowHeight="14" x14ac:dyDescent="0.2"/>
  <sheetData/>
  <customSheetViews>
    <customSheetView guid="{247A5D4D-80F1-4466-92F7-7A3BC78E450F}">
      <selection activeCell="C43" sqref="C43"/>
      <pageMargins left="0.7" right="0.7" top="0.75" bottom="0.75" header="0.3" footer="0.3"/>
    </customSheetView>
  </customSheetView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K383"/>
  <sheetViews>
    <sheetView tabSelected="1" view="pageBreakPreview" zoomScaleNormal="80" zoomScaleSheetLayoutView="100" workbookViewId="0">
      <pane ySplit="5" topLeftCell="A6" activePane="bottomLeft" state="frozen"/>
      <selection pane="bottomLeft" activeCell="F1" sqref="F1:K1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5" hidden="1" customWidth="1"/>
    <col min="6" max="6" width="4" style="1" customWidth="1"/>
    <col min="7" max="7" width="3.6640625" style="1" customWidth="1"/>
    <col min="8" max="8" width="5.83203125" style="1" customWidth="1"/>
    <col min="9" max="9" width="11" style="1" customWidth="1"/>
    <col min="10" max="10" width="20.6640625" style="1" customWidth="1"/>
    <col min="11" max="11" width="12.58203125" style="2" customWidth="1"/>
    <col min="12" max="16384" width="9" style="1"/>
  </cols>
  <sheetData>
    <row r="1" spans="1:11" ht="23.5" x14ac:dyDescent="0.2">
      <c r="F1" s="271" t="s">
        <v>943</v>
      </c>
      <c r="G1" s="271"/>
      <c r="H1" s="271"/>
      <c r="I1" s="271"/>
      <c r="J1" s="271"/>
      <c r="K1" s="271"/>
    </row>
    <row r="2" spans="1:11" ht="5.25" customHeight="1" x14ac:dyDescent="0.2">
      <c r="K2" s="1"/>
    </row>
    <row r="3" spans="1:11" x14ac:dyDescent="0.2">
      <c r="F3" s="1" t="s">
        <v>157</v>
      </c>
      <c r="K3" s="1"/>
    </row>
    <row r="4" spans="1:11" ht="17.25" customHeight="1" x14ac:dyDescent="0.2">
      <c r="F4" s="1" t="s">
        <v>179</v>
      </c>
      <c r="K4" s="1"/>
    </row>
    <row r="5" spans="1:11" ht="27.75" customHeight="1" x14ac:dyDescent="0.2">
      <c r="A5" s="16"/>
      <c r="B5" s="56" t="s">
        <v>408</v>
      </c>
      <c r="C5" s="16" t="s">
        <v>409</v>
      </c>
      <c r="D5" s="16" t="s">
        <v>410</v>
      </c>
      <c r="E5" s="20" t="s">
        <v>411</v>
      </c>
      <c r="F5" s="280"/>
      <c r="G5" s="281"/>
      <c r="H5" s="281"/>
      <c r="I5" s="281"/>
      <c r="J5" s="281"/>
      <c r="K5" s="10" t="s">
        <v>131</v>
      </c>
    </row>
    <row r="6" spans="1:11" s="3" customFormat="1" x14ac:dyDescent="0.2">
      <c r="A6" s="17" t="str">
        <f>+B6&amp;C6&amp;D6</f>
        <v>0102901</v>
      </c>
      <c r="B6" s="18" t="s">
        <v>419</v>
      </c>
      <c r="C6" s="19">
        <v>29</v>
      </c>
      <c r="D6" s="18" t="s">
        <v>412</v>
      </c>
      <c r="E6" s="21" t="s">
        <v>413</v>
      </c>
      <c r="F6" s="251" t="s">
        <v>152</v>
      </c>
      <c r="G6" s="252"/>
      <c r="H6" s="253"/>
      <c r="I6" s="238" t="s">
        <v>417</v>
      </c>
      <c r="J6" s="239"/>
      <c r="K6" s="25">
        <f>VLOOKUP($A6&amp;K$63,決統データ!$A$3:$DE$187,$E6+19,FALSE)</f>
        <v>3430905</v>
      </c>
    </row>
    <row r="7" spans="1:11" s="3" customFormat="1" x14ac:dyDescent="0.2">
      <c r="A7" s="17" t="str">
        <f t="shared" ref="A7:A43" si="0">+B7&amp;C7&amp;D7</f>
        <v>0102901</v>
      </c>
      <c r="B7" s="18" t="s">
        <v>419</v>
      </c>
      <c r="C7" s="19">
        <v>29</v>
      </c>
      <c r="D7" s="18" t="s">
        <v>412</v>
      </c>
      <c r="E7" s="15" t="s">
        <v>414</v>
      </c>
      <c r="F7" s="254"/>
      <c r="G7" s="255"/>
      <c r="H7" s="256"/>
      <c r="I7" s="238" t="s">
        <v>161</v>
      </c>
      <c r="J7" s="239"/>
      <c r="K7" s="25">
        <f>VLOOKUP($A7&amp;K$63,決統データ!$A$3:$DE$187,$E7+19,FALSE)</f>
        <v>3441001</v>
      </c>
    </row>
    <row r="8" spans="1:11" ht="14.25" customHeight="1" x14ac:dyDescent="0.2">
      <c r="A8" s="17" t="str">
        <f t="shared" si="0"/>
        <v>0102901</v>
      </c>
      <c r="B8" s="18" t="s">
        <v>419</v>
      </c>
      <c r="C8" s="19">
        <v>29</v>
      </c>
      <c r="D8" s="18" t="s">
        <v>412</v>
      </c>
      <c r="E8" s="15">
        <v>3</v>
      </c>
      <c r="F8" s="234" t="s">
        <v>153</v>
      </c>
      <c r="G8" s="262" t="s">
        <v>271</v>
      </c>
      <c r="H8" s="263"/>
      <c r="I8" s="263"/>
      <c r="J8" s="264"/>
      <c r="K8" s="31">
        <f>VLOOKUP($A8&amp;K$63,決統データ!$A$3:$DE$187,$E8+19,FALSE)</f>
        <v>6930</v>
      </c>
    </row>
    <row r="9" spans="1:11" x14ac:dyDescent="0.2">
      <c r="A9" s="17" t="str">
        <f t="shared" si="0"/>
        <v>0102901</v>
      </c>
      <c r="B9" s="18" t="s">
        <v>419</v>
      </c>
      <c r="C9" s="19">
        <v>29</v>
      </c>
      <c r="D9" s="18" t="s">
        <v>412</v>
      </c>
      <c r="E9" s="15">
        <v>4</v>
      </c>
      <c r="F9" s="235"/>
      <c r="G9" s="228" t="s">
        <v>273</v>
      </c>
      <c r="H9" s="229"/>
      <c r="I9" s="229"/>
      <c r="J9" s="230"/>
      <c r="K9" s="31">
        <f>VLOOKUP($A9&amp;K$63,決統データ!$A$3:$DE$187,$E9+19,FALSE)</f>
        <v>3000</v>
      </c>
    </row>
    <row r="10" spans="1:11" x14ac:dyDescent="0.2">
      <c r="A10" s="17" t="str">
        <f t="shared" si="0"/>
        <v>0102901</v>
      </c>
      <c r="B10" s="18" t="s">
        <v>419</v>
      </c>
      <c r="C10" s="19">
        <v>29</v>
      </c>
      <c r="D10" s="18" t="s">
        <v>412</v>
      </c>
      <c r="E10" s="15">
        <v>5</v>
      </c>
      <c r="F10" s="235"/>
      <c r="G10" s="228" t="s">
        <v>272</v>
      </c>
      <c r="H10" s="229"/>
      <c r="I10" s="229"/>
      <c r="J10" s="230"/>
      <c r="K10" s="31">
        <f>VLOOKUP($A10&amp;K$63,決統データ!$A$3:$DE$187,$E10+19,FALSE)</f>
        <v>2027</v>
      </c>
    </row>
    <row r="11" spans="1:11" x14ac:dyDescent="0.2">
      <c r="A11" s="17"/>
      <c r="B11" s="18"/>
      <c r="C11" s="19"/>
      <c r="D11" s="18"/>
      <c r="F11" s="235"/>
      <c r="G11" s="257" t="s">
        <v>154</v>
      </c>
      <c r="H11" s="258"/>
      <c r="I11" s="250" t="s">
        <v>155</v>
      </c>
      <c r="J11" s="267"/>
      <c r="K11" s="12">
        <f>K10/K8*100</f>
        <v>29.249639249639248</v>
      </c>
    </row>
    <row r="12" spans="1:11" x14ac:dyDescent="0.2">
      <c r="A12" s="17"/>
      <c r="B12" s="18"/>
      <c r="C12" s="19"/>
      <c r="D12" s="18"/>
      <c r="F12" s="235"/>
      <c r="G12" s="259"/>
      <c r="H12" s="260"/>
      <c r="I12" s="250" t="s">
        <v>156</v>
      </c>
      <c r="J12" s="267"/>
      <c r="K12" s="12">
        <f>K10/K9*100</f>
        <v>67.566666666666663</v>
      </c>
    </row>
    <row r="13" spans="1:11" x14ac:dyDescent="0.2">
      <c r="A13" s="17" t="str">
        <f t="shared" si="0"/>
        <v>0102901</v>
      </c>
      <c r="B13" s="18" t="s">
        <v>419</v>
      </c>
      <c r="C13" s="19">
        <v>29</v>
      </c>
      <c r="D13" s="18" t="s">
        <v>412</v>
      </c>
      <c r="E13" s="15">
        <v>7</v>
      </c>
      <c r="F13" s="235"/>
      <c r="G13" s="262" t="s">
        <v>274</v>
      </c>
      <c r="H13" s="263"/>
      <c r="I13" s="263"/>
      <c r="J13" s="264"/>
      <c r="K13" s="24">
        <f>VLOOKUP($A13&amp;K$63,決統データ!$A$3:$DE$187,$E13+19,FALSE)</f>
        <v>1551</v>
      </c>
    </row>
    <row r="14" spans="1:11" x14ac:dyDescent="0.2">
      <c r="A14" s="17" t="str">
        <f t="shared" si="0"/>
        <v>0102901</v>
      </c>
      <c r="B14" s="18" t="s">
        <v>419</v>
      </c>
      <c r="C14" s="19">
        <v>29</v>
      </c>
      <c r="D14" s="18" t="s">
        <v>412</v>
      </c>
      <c r="E14" s="15">
        <v>8</v>
      </c>
      <c r="F14" s="235"/>
      <c r="G14" s="228" t="s">
        <v>275</v>
      </c>
      <c r="H14" s="229"/>
      <c r="I14" s="229"/>
      <c r="J14" s="230"/>
      <c r="K14" s="24">
        <f>VLOOKUP($A14&amp;K$63,決統データ!$A$3:$DE$187,$E14+19,FALSE)</f>
        <v>0</v>
      </c>
    </row>
    <row r="15" spans="1:11" x14ac:dyDescent="0.2">
      <c r="A15" s="17" t="str">
        <f t="shared" si="0"/>
        <v>0102901</v>
      </c>
      <c r="B15" s="18" t="s">
        <v>419</v>
      </c>
      <c r="C15" s="19">
        <v>29</v>
      </c>
      <c r="D15" s="18" t="s">
        <v>412</v>
      </c>
      <c r="E15" s="15">
        <v>9</v>
      </c>
      <c r="F15" s="235"/>
      <c r="G15" s="228" t="s">
        <v>361</v>
      </c>
      <c r="H15" s="229"/>
      <c r="I15" s="229"/>
      <c r="J15" s="230"/>
      <c r="K15" s="24">
        <f>VLOOKUP($A15&amp;K$63,決統データ!$A$3:$DE$187,$E15+19,FALSE)</f>
        <v>11933</v>
      </c>
    </row>
    <row r="16" spans="1:11" x14ac:dyDescent="0.2">
      <c r="A16" s="17"/>
      <c r="B16" s="18"/>
      <c r="C16" s="19"/>
      <c r="D16" s="18"/>
      <c r="F16" s="235"/>
      <c r="G16" s="228" t="s">
        <v>276</v>
      </c>
      <c r="H16" s="229"/>
      <c r="I16" s="229"/>
      <c r="J16" s="230"/>
      <c r="K16" s="13">
        <f>SUM(K13:K15)</f>
        <v>13484</v>
      </c>
    </row>
    <row r="17" spans="1:11" x14ac:dyDescent="0.2">
      <c r="A17" s="17" t="str">
        <f t="shared" si="0"/>
        <v>0102901</v>
      </c>
      <c r="B17" s="18" t="s">
        <v>419</v>
      </c>
      <c r="C17" s="19">
        <v>29</v>
      </c>
      <c r="D17" s="18" t="s">
        <v>412</v>
      </c>
      <c r="E17" s="15">
        <v>11</v>
      </c>
      <c r="F17" s="235"/>
      <c r="G17" s="265"/>
      <c r="H17" s="266"/>
      <c r="I17" s="250" t="s">
        <v>270</v>
      </c>
      <c r="J17" s="261"/>
      <c r="K17" s="24">
        <f>VLOOKUP($A17&amp;K$63,決統データ!$A$3:$DE$187,$E17+19,FALSE)</f>
        <v>1</v>
      </c>
    </row>
    <row r="18" spans="1:11" x14ac:dyDescent="0.2">
      <c r="A18" s="17" t="str">
        <f t="shared" si="0"/>
        <v>0102901</v>
      </c>
      <c r="B18" s="18" t="s">
        <v>419</v>
      </c>
      <c r="C18" s="19">
        <v>29</v>
      </c>
      <c r="D18" s="18" t="s">
        <v>412</v>
      </c>
      <c r="E18" s="15">
        <v>12</v>
      </c>
      <c r="F18" s="236"/>
      <c r="G18" s="259"/>
      <c r="H18" s="260"/>
      <c r="I18" s="250" t="s">
        <v>362</v>
      </c>
      <c r="J18" s="261"/>
      <c r="K18" s="24">
        <f>VLOOKUP($A18&amp;K$63,決統データ!$A$3:$DE$187,$E18+19,FALSE)</f>
        <v>6</v>
      </c>
    </row>
    <row r="19" spans="1:11" ht="16.5" customHeight="1" x14ac:dyDescent="0.2">
      <c r="A19" s="17" t="str">
        <f t="shared" si="0"/>
        <v>0102901</v>
      </c>
      <c r="B19" s="18" t="s">
        <v>419</v>
      </c>
      <c r="C19" s="19">
        <v>29</v>
      </c>
      <c r="D19" s="18" t="s">
        <v>412</v>
      </c>
      <c r="E19" s="15">
        <v>13</v>
      </c>
      <c r="F19" s="268" t="s">
        <v>158</v>
      </c>
      <c r="G19" s="228" t="s">
        <v>277</v>
      </c>
      <c r="H19" s="229"/>
      <c r="I19" s="229"/>
      <c r="J19" s="230"/>
      <c r="K19" s="24">
        <f>VLOOKUP($A19&amp;K$63,決統データ!$A$3:$DE$187,$E19+19,FALSE)</f>
        <v>1400</v>
      </c>
    </row>
    <row r="20" spans="1:11" ht="16.5" x14ac:dyDescent="0.2">
      <c r="A20" s="17" t="str">
        <f t="shared" si="0"/>
        <v>0102901</v>
      </c>
      <c r="B20" s="18" t="s">
        <v>419</v>
      </c>
      <c r="C20" s="19">
        <v>29</v>
      </c>
      <c r="D20" s="18" t="s">
        <v>412</v>
      </c>
      <c r="E20" s="15">
        <v>14</v>
      </c>
      <c r="F20" s="269"/>
      <c r="G20" s="238" t="s">
        <v>278</v>
      </c>
      <c r="H20" s="239"/>
      <c r="I20" s="239"/>
      <c r="J20" s="240"/>
      <c r="K20" s="24">
        <f>VLOOKUP($A20&amp;K$63,決統データ!$A$3:$DE$187,$E20+19,FALSE)</f>
        <v>239899</v>
      </c>
    </row>
    <row r="21" spans="1:11" ht="16.5" x14ac:dyDescent="0.2">
      <c r="A21" s="17" t="str">
        <f t="shared" si="0"/>
        <v>0102901</v>
      </c>
      <c r="B21" s="18" t="s">
        <v>419</v>
      </c>
      <c r="C21" s="19">
        <v>29</v>
      </c>
      <c r="D21" s="18" t="s">
        <v>412</v>
      </c>
      <c r="E21" s="15">
        <v>15</v>
      </c>
      <c r="F21" s="269"/>
      <c r="G21" s="238" t="s">
        <v>279</v>
      </c>
      <c r="H21" s="239"/>
      <c r="I21" s="239"/>
      <c r="J21" s="240"/>
      <c r="K21" s="24">
        <f>VLOOKUP($A21&amp;K$63,決統データ!$A$3:$DE$187,$E21+19,FALSE)</f>
        <v>984</v>
      </c>
    </row>
    <row r="22" spans="1:11" x14ac:dyDescent="0.2">
      <c r="A22" s="17"/>
      <c r="B22" s="18"/>
      <c r="C22" s="19"/>
      <c r="D22" s="18"/>
      <c r="F22" s="269"/>
      <c r="G22" s="242" t="s">
        <v>936</v>
      </c>
      <c r="H22" s="243"/>
      <c r="I22" s="243"/>
      <c r="J22" s="244"/>
      <c r="K22" s="13">
        <f>K20/365</f>
        <v>657.25753424657535</v>
      </c>
    </row>
    <row r="23" spans="1:11" x14ac:dyDescent="0.2">
      <c r="A23" s="17"/>
      <c r="B23" s="18"/>
      <c r="C23" s="19"/>
      <c r="D23" s="18"/>
      <c r="F23" s="269"/>
      <c r="G23" s="242" t="s">
        <v>201</v>
      </c>
      <c r="H23" s="243"/>
      <c r="I23" s="243"/>
      <c r="J23" s="244"/>
      <c r="K23" s="13">
        <f>K21/K10*1000</f>
        <v>485.4464726196349</v>
      </c>
    </row>
    <row r="24" spans="1:11" x14ac:dyDescent="0.2">
      <c r="A24" s="17"/>
      <c r="B24" s="18"/>
      <c r="C24" s="19"/>
      <c r="D24" s="18"/>
      <c r="F24" s="269"/>
      <c r="G24" s="242" t="s">
        <v>937</v>
      </c>
      <c r="H24" s="243"/>
      <c r="I24" s="243"/>
      <c r="J24" s="244"/>
      <c r="K24" s="13">
        <f>(K25/K10)/365*1000</f>
        <v>290.12711950314588</v>
      </c>
    </row>
    <row r="25" spans="1:11" ht="16.5" x14ac:dyDescent="0.2">
      <c r="A25" s="17" t="str">
        <f t="shared" si="0"/>
        <v>0102901</v>
      </c>
      <c r="B25" s="18" t="s">
        <v>419</v>
      </c>
      <c r="C25" s="19">
        <v>29</v>
      </c>
      <c r="D25" s="18" t="s">
        <v>412</v>
      </c>
      <c r="E25" s="15">
        <v>16</v>
      </c>
      <c r="F25" s="269"/>
      <c r="G25" s="238" t="s">
        <v>280</v>
      </c>
      <c r="H25" s="239"/>
      <c r="I25" s="239"/>
      <c r="J25" s="240"/>
      <c r="K25" s="24">
        <f>VLOOKUP($A25&amp;K$63,決統データ!$A$3:$DE$187,$E25+19,FALSE)</f>
        <v>214652</v>
      </c>
    </row>
    <row r="26" spans="1:11" x14ac:dyDescent="0.2">
      <c r="A26" s="17"/>
      <c r="B26" s="18"/>
      <c r="C26" s="19"/>
      <c r="D26" s="18"/>
      <c r="F26" s="270"/>
      <c r="G26" s="242" t="s">
        <v>159</v>
      </c>
      <c r="H26" s="243"/>
      <c r="I26" s="243"/>
      <c r="J26" s="244"/>
      <c r="K26" s="12">
        <f>K25/K20*100</f>
        <v>89.475987811537365</v>
      </c>
    </row>
    <row r="27" spans="1:11" ht="15.65" customHeight="1" x14ac:dyDescent="0.2">
      <c r="A27" s="17" t="str">
        <f t="shared" si="0"/>
        <v>0102901</v>
      </c>
      <c r="B27" s="18" t="s">
        <v>419</v>
      </c>
      <c r="C27" s="19">
        <v>29</v>
      </c>
      <c r="D27" s="18" t="s">
        <v>412</v>
      </c>
      <c r="E27" s="15">
        <v>20</v>
      </c>
      <c r="F27" s="235"/>
      <c r="G27" s="274" t="s">
        <v>174</v>
      </c>
      <c r="H27" s="275"/>
      <c r="I27" s="228" t="s">
        <v>281</v>
      </c>
      <c r="J27" s="230"/>
      <c r="K27" s="24">
        <f>VLOOKUP($A27&amp;K$63,決統データ!$A$3:$DE$187,$E27+19,FALSE)</f>
        <v>3</v>
      </c>
    </row>
    <row r="28" spans="1:11" ht="15.65" customHeight="1" x14ac:dyDescent="0.2">
      <c r="A28" s="17" t="str">
        <f t="shared" si="0"/>
        <v>0102901</v>
      </c>
      <c r="B28" s="18" t="s">
        <v>419</v>
      </c>
      <c r="C28" s="19">
        <v>29</v>
      </c>
      <c r="D28" s="18" t="s">
        <v>412</v>
      </c>
      <c r="E28" s="15">
        <v>21</v>
      </c>
      <c r="F28" s="235"/>
      <c r="G28" s="276"/>
      <c r="H28" s="277"/>
      <c r="I28" s="272" t="s">
        <v>282</v>
      </c>
      <c r="J28" s="273"/>
      <c r="K28" s="24">
        <f>VLOOKUP($A28&amp;K$63,決統データ!$A$3:$DE$187,$E28+19,FALSE)</f>
        <v>543</v>
      </c>
    </row>
    <row r="29" spans="1:11" ht="15.65" customHeight="1" x14ac:dyDescent="0.2">
      <c r="A29" s="17" t="str">
        <f t="shared" si="0"/>
        <v>0102901</v>
      </c>
      <c r="B29" s="18" t="s">
        <v>419</v>
      </c>
      <c r="C29" s="19">
        <v>29</v>
      </c>
      <c r="D29" s="18" t="s">
        <v>412</v>
      </c>
      <c r="E29" s="15">
        <v>22</v>
      </c>
      <c r="F29" s="235"/>
      <c r="G29" s="276"/>
      <c r="H29" s="277"/>
      <c r="I29" s="228" t="s">
        <v>283</v>
      </c>
      <c r="J29" s="230"/>
      <c r="K29" s="24">
        <f>VLOOKUP($A29&amp;K$63,決統データ!$A$3:$DE$187,$E29+19,FALSE)</f>
        <v>80</v>
      </c>
    </row>
    <row r="30" spans="1:11" ht="15.65" customHeight="1" x14ac:dyDescent="0.2">
      <c r="A30" s="17" t="str">
        <f t="shared" si="0"/>
        <v>0102901</v>
      </c>
      <c r="B30" s="18" t="s">
        <v>419</v>
      </c>
      <c r="C30" s="19">
        <v>29</v>
      </c>
      <c r="D30" s="18" t="s">
        <v>412</v>
      </c>
      <c r="E30" s="15">
        <v>23</v>
      </c>
      <c r="F30" s="235"/>
      <c r="G30" s="276"/>
      <c r="H30" s="277"/>
      <c r="I30" s="250" t="s">
        <v>195</v>
      </c>
      <c r="J30" s="261"/>
      <c r="K30" s="24">
        <f>VLOOKUP($A30&amp;K$63,決統データ!$A$3:$DE$187,$E30+19,FALSE)</f>
        <v>1425</v>
      </c>
    </row>
    <row r="31" spans="1:11" ht="15.65" customHeight="1" x14ac:dyDescent="0.2">
      <c r="A31" s="17" t="str">
        <f t="shared" si="0"/>
        <v>0102901</v>
      </c>
      <c r="B31" s="18" t="s">
        <v>419</v>
      </c>
      <c r="C31" s="19">
        <v>29</v>
      </c>
      <c r="D31" s="18" t="s">
        <v>412</v>
      </c>
      <c r="E31" s="15">
        <v>24</v>
      </c>
      <c r="F31" s="235"/>
      <c r="G31" s="278"/>
      <c r="H31" s="279"/>
      <c r="I31" s="250" t="s">
        <v>196</v>
      </c>
      <c r="J31" s="261"/>
      <c r="K31" s="24">
        <f>VLOOKUP($A31&amp;K$63,決統データ!$A$3:$DE$187,$E31+19,FALSE)</f>
        <v>2866</v>
      </c>
    </row>
    <row r="32" spans="1:11" s="3" customFormat="1" ht="15" customHeight="1" x14ac:dyDescent="0.2">
      <c r="A32" s="17" t="str">
        <f t="shared" si="0"/>
        <v>0102901</v>
      </c>
      <c r="B32" s="18" t="s">
        <v>419</v>
      </c>
      <c r="C32" s="19">
        <v>29</v>
      </c>
      <c r="D32" s="18" t="s">
        <v>412</v>
      </c>
      <c r="E32" s="15" t="s">
        <v>415</v>
      </c>
      <c r="F32" s="236"/>
      <c r="G32" s="238" t="s">
        <v>160</v>
      </c>
      <c r="H32" s="239"/>
      <c r="I32" s="239"/>
      <c r="J32" s="240"/>
      <c r="K32" s="24">
        <f>VLOOKUP($A32&amp;K$63,決統データ!$A$3:$DE$187,$E32+19,FALSE)</f>
        <v>5011001</v>
      </c>
    </row>
    <row r="33" spans="1:11" ht="14.25" customHeight="1" x14ac:dyDescent="0.2">
      <c r="A33" s="17" t="str">
        <f t="shared" si="0"/>
        <v>0102901</v>
      </c>
      <c r="B33" s="18" t="s">
        <v>419</v>
      </c>
      <c r="C33" s="19">
        <v>29</v>
      </c>
      <c r="D33" s="18" t="s">
        <v>412</v>
      </c>
      <c r="E33" s="15">
        <v>26</v>
      </c>
      <c r="F33" s="234" t="s">
        <v>167</v>
      </c>
      <c r="G33" s="228" t="s">
        <v>299</v>
      </c>
      <c r="H33" s="229"/>
      <c r="I33" s="229"/>
      <c r="J33" s="230"/>
      <c r="K33" s="24">
        <f>VLOOKUP($A33&amp;K$63,決統データ!$A$3:$DE$187,$E33+19,FALSE)</f>
        <v>1</v>
      </c>
    </row>
    <row r="34" spans="1:11" x14ac:dyDescent="0.2">
      <c r="A34" s="17" t="str">
        <f t="shared" si="0"/>
        <v>0102901</v>
      </c>
      <c r="B34" s="18" t="s">
        <v>419</v>
      </c>
      <c r="C34" s="19">
        <v>29</v>
      </c>
      <c r="D34" s="18" t="s">
        <v>412</v>
      </c>
      <c r="E34" s="15">
        <v>27</v>
      </c>
      <c r="F34" s="235"/>
      <c r="G34" s="234" t="s">
        <v>286</v>
      </c>
      <c r="H34" s="228" t="s">
        <v>284</v>
      </c>
      <c r="I34" s="229"/>
      <c r="J34" s="230"/>
      <c r="K34" s="24">
        <f>VLOOKUP($A34&amp;K$63,決統データ!$A$3:$DE$187,$E34+19,FALSE)</f>
        <v>1</v>
      </c>
    </row>
    <row r="35" spans="1:11" x14ac:dyDescent="0.2">
      <c r="A35" s="17" t="str">
        <f t="shared" si="0"/>
        <v>0102901</v>
      </c>
      <c r="B35" s="18" t="s">
        <v>419</v>
      </c>
      <c r="C35" s="19">
        <v>29</v>
      </c>
      <c r="D35" s="18" t="s">
        <v>412</v>
      </c>
      <c r="E35" s="15">
        <v>28</v>
      </c>
      <c r="F35" s="235"/>
      <c r="G35" s="235"/>
      <c r="H35" s="234" t="s">
        <v>285</v>
      </c>
      <c r="I35" s="237" t="s">
        <v>287</v>
      </c>
      <c r="J35" s="228"/>
      <c r="K35" s="24">
        <f>VLOOKUP($A35&amp;K$63,決統データ!$A$3:$DE$187,$E35+19,FALSE)</f>
        <v>1</v>
      </c>
    </row>
    <row r="36" spans="1:11" x14ac:dyDescent="0.2">
      <c r="A36" s="17" t="str">
        <f t="shared" si="0"/>
        <v>0102901</v>
      </c>
      <c r="B36" s="18" t="s">
        <v>419</v>
      </c>
      <c r="C36" s="19">
        <v>29</v>
      </c>
      <c r="D36" s="18" t="s">
        <v>412</v>
      </c>
      <c r="E36" s="15">
        <v>29</v>
      </c>
      <c r="F36" s="235"/>
      <c r="G36" s="235"/>
      <c r="H36" s="235"/>
      <c r="I36" s="237" t="s">
        <v>288</v>
      </c>
      <c r="J36" s="228"/>
      <c r="K36" s="24">
        <f>VLOOKUP($A36&amp;K$63,決統データ!$A$3:$DE$187,$E36+19,FALSE)</f>
        <v>0</v>
      </c>
    </row>
    <row r="37" spans="1:11" x14ac:dyDescent="0.2">
      <c r="A37" s="17" t="str">
        <f t="shared" si="0"/>
        <v>0102901</v>
      </c>
      <c r="B37" s="18" t="s">
        <v>419</v>
      </c>
      <c r="C37" s="19">
        <v>29</v>
      </c>
      <c r="D37" s="18" t="s">
        <v>412</v>
      </c>
      <c r="E37" s="15">
        <v>30</v>
      </c>
      <c r="F37" s="235"/>
      <c r="G37" s="235"/>
      <c r="H37" s="236"/>
      <c r="I37" s="237" t="s">
        <v>289</v>
      </c>
      <c r="J37" s="228"/>
      <c r="K37" s="24">
        <f>VLOOKUP($A37&amp;K$63,決統データ!$A$3:$DE$187,$E37+19,FALSE)</f>
        <v>0</v>
      </c>
    </row>
    <row r="38" spans="1:11" x14ac:dyDescent="0.2">
      <c r="A38" s="17" t="str">
        <f t="shared" si="0"/>
        <v>0102901</v>
      </c>
      <c r="B38" s="18" t="s">
        <v>419</v>
      </c>
      <c r="C38" s="19">
        <v>29</v>
      </c>
      <c r="D38" s="18" t="s">
        <v>412</v>
      </c>
      <c r="E38" s="15">
        <v>31</v>
      </c>
      <c r="F38" s="236"/>
      <c r="G38" s="236"/>
      <c r="H38" s="238" t="s">
        <v>290</v>
      </c>
      <c r="I38" s="239"/>
      <c r="J38" s="240"/>
      <c r="K38" s="24">
        <f>VLOOKUP($A38&amp;K$63,決統データ!$A$3:$DE$187,$E38+19,FALSE)</f>
        <v>0</v>
      </c>
    </row>
    <row r="39" spans="1:11" x14ac:dyDescent="0.2">
      <c r="A39" s="17" t="str">
        <f t="shared" si="0"/>
        <v>0102901</v>
      </c>
      <c r="B39" s="18" t="s">
        <v>419</v>
      </c>
      <c r="C39" s="19">
        <v>29</v>
      </c>
      <c r="D39" s="18" t="s">
        <v>412</v>
      </c>
      <c r="E39" s="15">
        <v>32</v>
      </c>
      <c r="F39" s="228" t="s">
        <v>291</v>
      </c>
      <c r="G39" s="229"/>
      <c r="H39" s="229"/>
      <c r="I39" s="229"/>
      <c r="J39" s="230"/>
      <c r="K39" s="24">
        <f>VLOOKUP($A39&amp;K$63,決統データ!$A$3:$DE$187,$E39+19,FALSE)</f>
        <v>1</v>
      </c>
    </row>
    <row r="40" spans="1:11" s="4" customFormat="1" x14ac:dyDescent="0.2">
      <c r="A40" s="17" t="str">
        <f t="shared" si="0"/>
        <v>0102901</v>
      </c>
      <c r="B40" s="18" t="s">
        <v>419</v>
      </c>
      <c r="C40" s="19">
        <v>29</v>
      </c>
      <c r="D40" s="18" t="s">
        <v>412</v>
      </c>
      <c r="E40" s="15">
        <v>33</v>
      </c>
      <c r="F40" s="231" t="s">
        <v>292</v>
      </c>
      <c r="G40" s="232"/>
      <c r="H40" s="232"/>
      <c r="I40" s="232"/>
      <c r="J40" s="233"/>
      <c r="K40" s="24">
        <f>VLOOKUP($A40&amp;K$63,決統データ!$A$3:$DE$187,$E40+19,FALSE)</f>
        <v>0</v>
      </c>
    </row>
    <row r="41" spans="1:11" s="5" customFormat="1" x14ac:dyDescent="0.2">
      <c r="A41" s="17" t="str">
        <f t="shared" si="0"/>
        <v>0102901</v>
      </c>
      <c r="B41" s="18" t="s">
        <v>419</v>
      </c>
      <c r="C41" s="19">
        <v>29</v>
      </c>
      <c r="D41" s="18" t="s">
        <v>412</v>
      </c>
      <c r="E41" s="15">
        <v>40</v>
      </c>
      <c r="F41" s="242" t="s">
        <v>293</v>
      </c>
      <c r="G41" s="243"/>
      <c r="H41" s="243"/>
      <c r="I41" s="243"/>
      <c r="J41" s="244"/>
      <c r="K41" s="24">
        <f>VLOOKUP($A41&amp;K$63,決統データ!$A$3:$DE$187,$E41+19,FALSE)</f>
        <v>57</v>
      </c>
    </row>
    <row r="42" spans="1:11" ht="17.25" customHeight="1" x14ac:dyDescent="0.2">
      <c r="A42" s="17" t="str">
        <f t="shared" si="0"/>
        <v>0102901</v>
      </c>
      <c r="B42" s="18" t="s">
        <v>419</v>
      </c>
      <c r="C42" s="19">
        <v>29</v>
      </c>
      <c r="D42" s="18" t="s">
        <v>412</v>
      </c>
      <c r="E42" s="15">
        <v>41</v>
      </c>
      <c r="F42" s="237" t="s">
        <v>294</v>
      </c>
      <c r="G42" s="237"/>
      <c r="H42" s="237"/>
      <c r="I42" s="237"/>
      <c r="J42" s="237"/>
      <c r="K42" s="24">
        <f>VLOOKUP($A42&amp;K$63,決統データ!$A$3:$DE$187,$E42+19,FALSE)</f>
        <v>511000</v>
      </c>
    </row>
    <row r="43" spans="1:11" s="3" customFormat="1" x14ac:dyDescent="0.2">
      <c r="A43" s="17" t="str">
        <f t="shared" si="0"/>
        <v>0102901</v>
      </c>
      <c r="B43" s="18" t="s">
        <v>419</v>
      </c>
      <c r="C43" s="19">
        <v>29</v>
      </c>
      <c r="D43" s="18" t="s">
        <v>412</v>
      </c>
      <c r="E43" s="15" t="s">
        <v>416</v>
      </c>
      <c r="F43" s="245" t="s">
        <v>295</v>
      </c>
      <c r="G43" s="245"/>
      <c r="H43" s="245"/>
      <c r="I43" s="245"/>
      <c r="J43" s="245"/>
      <c r="K43" s="24">
        <f>VLOOKUP($A43&amp;K$63,決統データ!$A$3:$DE$187,$E43+19,FALSE)</f>
        <v>302</v>
      </c>
    </row>
    <row r="44" spans="1:11" ht="14.25" customHeight="1" x14ac:dyDescent="0.2">
      <c r="F44" s="246" t="s">
        <v>184</v>
      </c>
      <c r="G44" s="241" t="s">
        <v>185</v>
      </c>
      <c r="H44" s="241"/>
      <c r="I44" s="241"/>
      <c r="J44" s="250"/>
      <c r="K44" s="12">
        <f>K22/K21*100</f>
        <v>66.794464862456849</v>
      </c>
    </row>
    <row r="45" spans="1:11" x14ac:dyDescent="0.2">
      <c r="F45" s="247"/>
      <c r="G45" s="241" t="s">
        <v>186</v>
      </c>
      <c r="H45" s="241"/>
      <c r="I45" s="241"/>
      <c r="J45" s="241"/>
      <c r="K45" s="12">
        <f>K22/K19*100</f>
        <v>46.946966731898236</v>
      </c>
    </row>
    <row r="46" spans="1:11" x14ac:dyDescent="0.2">
      <c r="F46" s="247"/>
      <c r="G46" s="241" t="s">
        <v>187</v>
      </c>
      <c r="H46" s="241"/>
      <c r="I46" s="241"/>
      <c r="J46" s="241"/>
      <c r="K46" s="12">
        <f>K21/K19*100</f>
        <v>70.285714285714278</v>
      </c>
    </row>
    <row r="47" spans="1:11" ht="16.5" x14ac:dyDescent="0.2">
      <c r="F47" s="247"/>
      <c r="G47" s="241" t="s">
        <v>197</v>
      </c>
      <c r="H47" s="241"/>
      <c r="I47" s="241"/>
      <c r="J47" s="241"/>
      <c r="K47" s="12">
        <f>K20/(K13+K14+K15)</f>
        <v>17.791382379115991</v>
      </c>
    </row>
    <row r="48" spans="1:11" ht="14.25" customHeight="1" x14ac:dyDescent="0.2">
      <c r="F48" s="247"/>
      <c r="G48" s="249" t="s">
        <v>198</v>
      </c>
      <c r="H48" s="249"/>
      <c r="I48" s="249"/>
      <c r="J48" s="249"/>
      <c r="K48" s="12">
        <f>簡2!L5*1000/K25</f>
        <v>168.43076235022269</v>
      </c>
    </row>
    <row r="49" spans="5:11" ht="16.5" x14ac:dyDescent="0.2">
      <c r="F49" s="247"/>
      <c r="G49" s="249" t="s">
        <v>199</v>
      </c>
      <c r="H49" s="249"/>
      <c r="I49" s="249"/>
      <c r="J49" s="249"/>
      <c r="K49" s="12">
        <f>(簡2!L13-簡2!L16+簡2!L50-(簡2!L51+簡2!L52+簡2!L53))/K25*1000</f>
        <v>128.95290982613719</v>
      </c>
    </row>
    <row r="50" spans="5:11" ht="16.5" x14ac:dyDescent="0.2">
      <c r="F50" s="247"/>
      <c r="G50" s="241" t="s">
        <v>200</v>
      </c>
      <c r="H50" s="241"/>
      <c r="I50" s="241"/>
      <c r="J50" s="241"/>
      <c r="K50" s="12">
        <f>(簡2!L20+簡2!L50-(簡2!L51+簡2!L52+簡2!L53))/K25*1000</f>
        <v>38.01036095633863</v>
      </c>
    </row>
    <row r="51" spans="5:11" x14ac:dyDescent="0.2">
      <c r="F51" s="247"/>
      <c r="G51" s="241" t="s">
        <v>188</v>
      </c>
      <c r="H51" s="241"/>
      <c r="I51" s="241"/>
      <c r="J51" s="241"/>
      <c r="K51" s="12">
        <f>K48/K49*100</f>
        <v>130.614161849711</v>
      </c>
    </row>
    <row r="52" spans="5:11" x14ac:dyDescent="0.2">
      <c r="F52" s="247"/>
      <c r="G52" s="241" t="s">
        <v>189</v>
      </c>
      <c r="H52" s="241"/>
      <c r="I52" s="241"/>
      <c r="J52" s="241"/>
      <c r="K52" s="12">
        <f>K50/K49*100</f>
        <v>29.476156069364162</v>
      </c>
    </row>
    <row r="53" spans="5:11" x14ac:dyDescent="0.2">
      <c r="F53" s="247"/>
      <c r="G53" s="241" t="s">
        <v>296</v>
      </c>
      <c r="H53" s="241"/>
      <c r="I53" s="241"/>
      <c r="J53" s="241"/>
      <c r="K53" s="13">
        <f>K10/K34</f>
        <v>2027</v>
      </c>
    </row>
    <row r="54" spans="5:11" ht="16.5" x14ac:dyDescent="0.2">
      <c r="F54" s="247"/>
      <c r="G54" s="241" t="s">
        <v>297</v>
      </c>
      <c r="H54" s="241"/>
      <c r="I54" s="241"/>
      <c r="J54" s="241"/>
      <c r="K54" s="13">
        <f>K25/K34</f>
        <v>214652</v>
      </c>
    </row>
    <row r="55" spans="5:11" x14ac:dyDescent="0.2">
      <c r="F55" s="248"/>
      <c r="G55" s="241" t="s">
        <v>298</v>
      </c>
      <c r="H55" s="241"/>
      <c r="I55" s="241"/>
      <c r="J55" s="241"/>
      <c r="K55" s="12">
        <f>簡2!L4/K34</f>
        <v>36259</v>
      </c>
    </row>
    <row r="56" spans="5:11" x14ac:dyDescent="0.2">
      <c r="F56" s="1" t="s">
        <v>162</v>
      </c>
      <c r="K56" s="1"/>
    </row>
    <row r="57" spans="5:11" x14ac:dyDescent="0.2">
      <c r="F57" s="227" t="s">
        <v>163</v>
      </c>
      <c r="G57" s="227"/>
      <c r="H57" s="227"/>
      <c r="I57" s="227"/>
      <c r="J57" s="227"/>
      <c r="K57" s="227"/>
    </row>
    <row r="58" spans="5:11" x14ac:dyDescent="0.2">
      <c r="F58" s="1" t="s">
        <v>164</v>
      </c>
      <c r="K58" s="1"/>
    </row>
    <row r="59" spans="5:11" x14ac:dyDescent="0.2">
      <c r="F59" s="1" t="s">
        <v>166</v>
      </c>
      <c r="K59" s="1"/>
    </row>
    <row r="60" spans="5:11" x14ac:dyDescent="0.2">
      <c r="F60" s="1" t="s">
        <v>165</v>
      </c>
      <c r="K60" s="1"/>
    </row>
    <row r="61" spans="5:11" hidden="1" x14ac:dyDescent="0.2">
      <c r="K61" s="1"/>
    </row>
    <row r="62" spans="5:11" hidden="1" x14ac:dyDescent="0.2">
      <c r="K62" s="1"/>
    </row>
    <row r="63" spans="5:11" s="2" customFormat="1" ht="13" hidden="1" x14ac:dyDescent="0.2">
      <c r="E63" s="22"/>
      <c r="K63" s="23">
        <v>263435000</v>
      </c>
    </row>
    <row r="64" spans="5:11" hidden="1" x14ac:dyDescent="0.2">
      <c r="K64" s="11"/>
    </row>
    <row r="65" spans="11:11" x14ac:dyDescent="0.2">
      <c r="K65" s="1"/>
    </row>
    <row r="66" spans="11:11" x14ac:dyDescent="0.2">
      <c r="K66" s="1"/>
    </row>
    <row r="67" spans="11:11" x14ac:dyDescent="0.2">
      <c r="K67" s="1"/>
    </row>
    <row r="68" spans="11:11" x14ac:dyDescent="0.2">
      <c r="K68" s="1"/>
    </row>
    <row r="69" spans="11:11" x14ac:dyDescent="0.2">
      <c r="K69" s="1"/>
    </row>
    <row r="70" spans="11:11" x14ac:dyDescent="0.2">
      <c r="K70" s="1"/>
    </row>
    <row r="71" spans="11:11" x14ac:dyDescent="0.2">
      <c r="K71" s="1"/>
    </row>
    <row r="72" spans="11:11" x14ac:dyDescent="0.2">
      <c r="K72" s="1"/>
    </row>
    <row r="73" spans="11:11" x14ac:dyDescent="0.2">
      <c r="K73" s="1"/>
    </row>
    <row r="74" spans="11:11" x14ac:dyDescent="0.2">
      <c r="K74" s="1"/>
    </row>
    <row r="75" spans="11:11" x14ac:dyDescent="0.2">
      <c r="K75" s="1"/>
    </row>
    <row r="76" spans="11:11" x14ac:dyDescent="0.2">
      <c r="K76" s="1"/>
    </row>
    <row r="77" spans="11:11" x14ac:dyDescent="0.2">
      <c r="K77" s="1"/>
    </row>
    <row r="78" spans="11:11" x14ac:dyDescent="0.2">
      <c r="K78" s="1"/>
    </row>
    <row r="79" spans="11:11" x14ac:dyDescent="0.2">
      <c r="K79" s="1"/>
    </row>
    <row r="80" spans="11:11" x14ac:dyDescent="0.2">
      <c r="K80" s="1"/>
    </row>
    <row r="81" spans="11:11" x14ac:dyDescent="0.2">
      <c r="K81" s="1"/>
    </row>
    <row r="82" spans="11:11" x14ac:dyDescent="0.2">
      <c r="K82" s="1"/>
    </row>
    <row r="83" spans="11:11" x14ac:dyDescent="0.2">
      <c r="K83" s="1"/>
    </row>
    <row r="84" spans="11:11" x14ac:dyDescent="0.2">
      <c r="K84" s="1"/>
    </row>
    <row r="85" spans="11:11" x14ac:dyDescent="0.2">
      <c r="K85" s="1"/>
    </row>
    <row r="86" spans="11:11" x14ac:dyDescent="0.2">
      <c r="K86" s="1"/>
    </row>
    <row r="87" spans="11:11" x14ac:dyDescent="0.2">
      <c r="K87" s="1"/>
    </row>
    <row r="88" spans="11:11" x14ac:dyDescent="0.2">
      <c r="K88" s="1"/>
    </row>
    <row r="89" spans="11:11" x14ac:dyDescent="0.2">
      <c r="K89" s="1"/>
    </row>
    <row r="90" spans="11:11" x14ac:dyDescent="0.2">
      <c r="K90" s="1"/>
    </row>
    <row r="91" spans="11:11" x14ac:dyDescent="0.2">
      <c r="K91" s="1"/>
    </row>
    <row r="92" spans="11:11" x14ac:dyDescent="0.2">
      <c r="K92" s="1"/>
    </row>
    <row r="93" spans="11:11" x14ac:dyDescent="0.2">
      <c r="K93" s="1"/>
    </row>
    <row r="94" spans="11:11" x14ac:dyDescent="0.2">
      <c r="K94" s="1"/>
    </row>
    <row r="95" spans="11:11" x14ac:dyDescent="0.2">
      <c r="K95" s="1"/>
    </row>
    <row r="96" spans="11:11" x14ac:dyDescent="0.2">
      <c r="K96" s="1"/>
    </row>
    <row r="97" spans="11:11" x14ac:dyDescent="0.2">
      <c r="K97" s="1"/>
    </row>
    <row r="98" spans="11:11" x14ac:dyDescent="0.2">
      <c r="K98" s="1"/>
    </row>
    <row r="99" spans="11:11" x14ac:dyDescent="0.2">
      <c r="K99" s="1"/>
    </row>
    <row r="100" spans="11:11" x14ac:dyDescent="0.2">
      <c r="K100" s="1"/>
    </row>
    <row r="101" spans="11:11" x14ac:dyDescent="0.2">
      <c r="K101" s="1"/>
    </row>
    <row r="102" spans="11:11" x14ac:dyDescent="0.2">
      <c r="K102" s="1"/>
    </row>
    <row r="103" spans="11:11" x14ac:dyDescent="0.2">
      <c r="K103" s="1"/>
    </row>
    <row r="104" spans="11:11" x14ac:dyDescent="0.2">
      <c r="K104" s="1"/>
    </row>
    <row r="105" spans="11:11" x14ac:dyDescent="0.2">
      <c r="K105" s="1"/>
    </row>
    <row r="106" spans="11:11" x14ac:dyDescent="0.2">
      <c r="K106" s="1"/>
    </row>
    <row r="107" spans="11:11" x14ac:dyDescent="0.2">
      <c r="K107" s="1"/>
    </row>
    <row r="108" spans="11:11" x14ac:dyDescent="0.2">
      <c r="K108" s="1"/>
    </row>
    <row r="109" spans="11:11" x14ac:dyDescent="0.2">
      <c r="K109" s="1"/>
    </row>
    <row r="110" spans="11:11" x14ac:dyDescent="0.2">
      <c r="K110" s="1"/>
    </row>
    <row r="111" spans="11:11" x14ac:dyDescent="0.2">
      <c r="K111" s="1"/>
    </row>
    <row r="112" spans="11:11" x14ac:dyDescent="0.2">
      <c r="K112" s="1"/>
    </row>
    <row r="113" spans="11:11" x14ac:dyDescent="0.2">
      <c r="K113" s="1"/>
    </row>
    <row r="114" spans="11:11" x14ac:dyDescent="0.2">
      <c r="K114" s="1"/>
    </row>
    <row r="115" spans="11:11" x14ac:dyDescent="0.2">
      <c r="K115" s="1"/>
    </row>
    <row r="116" spans="11:11" x14ac:dyDescent="0.2">
      <c r="K116" s="1"/>
    </row>
    <row r="117" spans="11:11" x14ac:dyDescent="0.2">
      <c r="K117" s="1"/>
    </row>
    <row r="118" spans="11:11" x14ac:dyDescent="0.2">
      <c r="K118" s="1"/>
    </row>
    <row r="119" spans="11:11" x14ac:dyDescent="0.2">
      <c r="K119" s="1"/>
    </row>
    <row r="120" spans="11:11" x14ac:dyDescent="0.2">
      <c r="K120" s="1"/>
    </row>
    <row r="121" spans="11:11" x14ac:dyDescent="0.2">
      <c r="K121" s="1"/>
    </row>
    <row r="122" spans="11:11" x14ac:dyDescent="0.2">
      <c r="K122" s="1"/>
    </row>
    <row r="123" spans="11:11" x14ac:dyDescent="0.2">
      <c r="K123" s="1"/>
    </row>
    <row r="124" spans="11:11" x14ac:dyDescent="0.2">
      <c r="K124" s="1"/>
    </row>
    <row r="125" spans="11:11" x14ac:dyDescent="0.2">
      <c r="K125" s="1"/>
    </row>
    <row r="126" spans="11:11" x14ac:dyDescent="0.2">
      <c r="K126" s="1"/>
    </row>
    <row r="127" spans="11:11" x14ac:dyDescent="0.2">
      <c r="K127" s="1"/>
    </row>
    <row r="128" spans="11:11" x14ac:dyDescent="0.2">
      <c r="K128" s="1"/>
    </row>
    <row r="129" spans="11:11" x14ac:dyDescent="0.2">
      <c r="K129" s="1"/>
    </row>
    <row r="130" spans="11:11" x14ac:dyDescent="0.2">
      <c r="K130" s="1"/>
    </row>
    <row r="131" spans="11:11" x14ac:dyDescent="0.2">
      <c r="K131" s="1"/>
    </row>
    <row r="132" spans="11:11" x14ac:dyDescent="0.2">
      <c r="K132" s="1"/>
    </row>
    <row r="133" spans="11:11" x14ac:dyDescent="0.2">
      <c r="K133" s="1"/>
    </row>
    <row r="134" spans="11:11" x14ac:dyDescent="0.2">
      <c r="K134" s="1"/>
    </row>
    <row r="135" spans="11:11" x14ac:dyDescent="0.2">
      <c r="K135" s="1"/>
    </row>
    <row r="136" spans="11:11" x14ac:dyDescent="0.2">
      <c r="K136" s="1"/>
    </row>
    <row r="137" spans="11:11" x14ac:dyDescent="0.2">
      <c r="K137" s="1"/>
    </row>
    <row r="138" spans="11:11" x14ac:dyDescent="0.2">
      <c r="K138" s="1"/>
    </row>
    <row r="139" spans="11:11" x14ac:dyDescent="0.2">
      <c r="K139" s="1"/>
    </row>
    <row r="140" spans="11:11" x14ac:dyDescent="0.2">
      <c r="K140" s="1"/>
    </row>
    <row r="141" spans="11:11" x14ac:dyDescent="0.2">
      <c r="K141" s="1"/>
    </row>
    <row r="142" spans="11:11" x14ac:dyDescent="0.2">
      <c r="K142" s="1"/>
    </row>
    <row r="143" spans="11:11" x14ac:dyDescent="0.2">
      <c r="K143" s="1"/>
    </row>
    <row r="144" spans="11:11" x14ac:dyDescent="0.2">
      <c r="K144" s="1"/>
    </row>
    <row r="145" spans="11:11" x14ac:dyDescent="0.2">
      <c r="K145" s="1"/>
    </row>
    <row r="146" spans="11:11" x14ac:dyDescent="0.2">
      <c r="K146" s="1"/>
    </row>
    <row r="147" spans="11:11" x14ac:dyDescent="0.2">
      <c r="K147" s="1"/>
    </row>
    <row r="148" spans="11:11" x14ac:dyDescent="0.2">
      <c r="K148" s="1"/>
    </row>
    <row r="149" spans="11:11" x14ac:dyDescent="0.2">
      <c r="K149" s="1"/>
    </row>
    <row r="150" spans="11:11" x14ac:dyDescent="0.2">
      <c r="K150" s="1"/>
    </row>
    <row r="151" spans="11:11" x14ac:dyDescent="0.2">
      <c r="K151" s="1"/>
    </row>
    <row r="152" spans="11:11" x14ac:dyDescent="0.2">
      <c r="K152" s="1"/>
    </row>
    <row r="153" spans="11:11" x14ac:dyDescent="0.2">
      <c r="K153" s="1"/>
    </row>
    <row r="154" spans="11:11" x14ac:dyDescent="0.2">
      <c r="K154" s="1"/>
    </row>
    <row r="155" spans="11:11" x14ac:dyDescent="0.2">
      <c r="K155" s="1"/>
    </row>
    <row r="156" spans="11:11" x14ac:dyDescent="0.2">
      <c r="K156" s="1"/>
    </row>
    <row r="157" spans="11:11" x14ac:dyDescent="0.2">
      <c r="K157" s="1"/>
    </row>
    <row r="158" spans="11:11" x14ac:dyDescent="0.2">
      <c r="K158" s="1"/>
    </row>
    <row r="159" spans="11:11" x14ac:dyDescent="0.2">
      <c r="K159" s="1"/>
    </row>
    <row r="160" spans="11:11" x14ac:dyDescent="0.2">
      <c r="K160" s="1"/>
    </row>
    <row r="161" spans="11:11" x14ac:dyDescent="0.2">
      <c r="K161" s="1"/>
    </row>
    <row r="162" spans="11:11" x14ac:dyDescent="0.2">
      <c r="K162" s="1"/>
    </row>
    <row r="163" spans="11:11" x14ac:dyDescent="0.2">
      <c r="K163" s="1"/>
    </row>
    <row r="164" spans="11:11" x14ac:dyDescent="0.2">
      <c r="K164" s="1"/>
    </row>
    <row r="165" spans="11:11" x14ac:dyDescent="0.2">
      <c r="K165" s="1"/>
    </row>
    <row r="166" spans="11:11" x14ac:dyDescent="0.2">
      <c r="K166" s="1"/>
    </row>
    <row r="167" spans="11:11" x14ac:dyDescent="0.2">
      <c r="K167" s="1"/>
    </row>
    <row r="168" spans="11:11" x14ac:dyDescent="0.2">
      <c r="K168" s="1"/>
    </row>
    <row r="169" spans="11:11" x14ac:dyDescent="0.2">
      <c r="K169" s="1"/>
    </row>
    <row r="170" spans="11:11" x14ac:dyDescent="0.2">
      <c r="K170" s="1"/>
    </row>
    <row r="171" spans="11:11" x14ac:dyDescent="0.2">
      <c r="K171" s="1"/>
    </row>
    <row r="172" spans="11:11" x14ac:dyDescent="0.2">
      <c r="K172" s="1"/>
    </row>
    <row r="173" spans="11:11" x14ac:dyDescent="0.2">
      <c r="K173" s="1"/>
    </row>
    <row r="174" spans="11:11" x14ac:dyDescent="0.2">
      <c r="K174" s="1"/>
    </row>
    <row r="175" spans="11:11" x14ac:dyDescent="0.2">
      <c r="K175" s="1"/>
    </row>
    <row r="176" spans="11:11" x14ac:dyDescent="0.2">
      <c r="K176" s="1"/>
    </row>
    <row r="177" spans="11:11" x14ac:dyDescent="0.2">
      <c r="K177" s="1"/>
    </row>
    <row r="178" spans="11:11" x14ac:dyDescent="0.2">
      <c r="K178" s="1"/>
    </row>
    <row r="179" spans="11:11" x14ac:dyDescent="0.2">
      <c r="K179" s="1"/>
    </row>
    <row r="180" spans="11:11" x14ac:dyDescent="0.2">
      <c r="K180" s="1"/>
    </row>
    <row r="181" spans="11:11" x14ac:dyDescent="0.2">
      <c r="K181" s="1"/>
    </row>
    <row r="182" spans="11:11" x14ac:dyDescent="0.2">
      <c r="K182" s="1"/>
    </row>
    <row r="183" spans="11:11" x14ac:dyDescent="0.2">
      <c r="K183" s="1"/>
    </row>
    <row r="184" spans="11:11" x14ac:dyDescent="0.2">
      <c r="K184" s="1"/>
    </row>
    <row r="185" spans="11:11" x14ac:dyDescent="0.2">
      <c r="K185" s="1"/>
    </row>
    <row r="186" spans="11:11" x14ac:dyDescent="0.2">
      <c r="K186" s="1"/>
    </row>
    <row r="187" spans="11:11" x14ac:dyDescent="0.2">
      <c r="K187" s="1"/>
    </row>
    <row r="188" spans="11:11" x14ac:dyDescent="0.2">
      <c r="K188" s="1"/>
    </row>
    <row r="189" spans="11:11" x14ac:dyDescent="0.2">
      <c r="K189" s="1"/>
    </row>
    <row r="190" spans="11:11" x14ac:dyDescent="0.2">
      <c r="K190" s="1"/>
    </row>
    <row r="191" spans="11:11" x14ac:dyDescent="0.2">
      <c r="K191" s="1"/>
    </row>
    <row r="192" spans="11:11" x14ac:dyDescent="0.2">
      <c r="K192" s="1"/>
    </row>
    <row r="193" spans="11:11" x14ac:dyDescent="0.2">
      <c r="K193" s="1"/>
    </row>
    <row r="194" spans="11:11" x14ac:dyDescent="0.2">
      <c r="K194" s="1"/>
    </row>
    <row r="195" spans="11:11" x14ac:dyDescent="0.2">
      <c r="K195" s="1"/>
    </row>
    <row r="196" spans="11:11" x14ac:dyDescent="0.2">
      <c r="K196" s="1"/>
    </row>
    <row r="197" spans="11:11" x14ac:dyDescent="0.2">
      <c r="K197" s="1"/>
    </row>
    <row r="198" spans="11:11" x14ac:dyDescent="0.2">
      <c r="K198" s="1"/>
    </row>
    <row r="199" spans="11:11" x14ac:dyDescent="0.2">
      <c r="K199" s="1"/>
    </row>
    <row r="200" spans="11:11" x14ac:dyDescent="0.2">
      <c r="K200" s="1"/>
    </row>
    <row r="201" spans="11:11" x14ac:dyDescent="0.2">
      <c r="K201" s="1"/>
    </row>
    <row r="202" spans="11:11" x14ac:dyDescent="0.2">
      <c r="K202" s="1"/>
    </row>
    <row r="203" spans="11:11" x14ac:dyDescent="0.2">
      <c r="K203" s="1"/>
    </row>
    <row r="204" spans="11:11" x14ac:dyDescent="0.2">
      <c r="K204" s="1"/>
    </row>
    <row r="205" spans="11:11" x14ac:dyDescent="0.2">
      <c r="K205" s="1"/>
    </row>
    <row r="206" spans="11:11" x14ac:dyDescent="0.2">
      <c r="K206" s="1"/>
    </row>
    <row r="207" spans="11:11" x14ac:dyDescent="0.2">
      <c r="K207" s="1"/>
    </row>
    <row r="208" spans="11:11" x14ac:dyDescent="0.2">
      <c r="K208" s="1"/>
    </row>
    <row r="209" spans="11:11" x14ac:dyDescent="0.2">
      <c r="K209" s="1"/>
    </row>
    <row r="210" spans="11:11" x14ac:dyDescent="0.2">
      <c r="K210" s="1"/>
    </row>
    <row r="211" spans="11:11" x14ac:dyDescent="0.2">
      <c r="K211" s="1"/>
    </row>
    <row r="212" spans="11:11" x14ac:dyDescent="0.2">
      <c r="K212" s="1"/>
    </row>
    <row r="213" spans="11:11" x14ac:dyDescent="0.2">
      <c r="K213" s="1"/>
    </row>
    <row r="214" spans="11:11" x14ac:dyDescent="0.2">
      <c r="K214" s="1"/>
    </row>
    <row r="215" spans="11:11" x14ac:dyDescent="0.2">
      <c r="K215" s="1"/>
    </row>
    <row r="216" spans="11:11" x14ac:dyDescent="0.2">
      <c r="K216" s="1"/>
    </row>
    <row r="217" spans="11:11" x14ac:dyDescent="0.2">
      <c r="K217" s="1"/>
    </row>
    <row r="218" spans="11:11" x14ac:dyDescent="0.2">
      <c r="K218" s="1"/>
    </row>
    <row r="219" spans="11:11" x14ac:dyDescent="0.2">
      <c r="K219" s="1"/>
    </row>
    <row r="220" spans="11:11" x14ac:dyDescent="0.2">
      <c r="K220" s="1"/>
    </row>
    <row r="221" spans="11:11" x14ac:dyDescent="0.2">
      <c r="K221" s="1"/>
    </row>
    <row r="222" spans="11:11" x14ac:dyDescent="0.2">
      <c r="K222" s="1"/>
    </row>
    <row r="223" spans="11:11" x14ac:dyDescent="0.2">
      <c r="K223" s="1"/>
    </row>
    <row r="224" spans="11:11" x14ac:dyDescent="0.2">
      <c r="K224" s="1"/>
    </row>
    <row r="225" spans="11:11" x14ac:dyDescent="0.2">
      <c r="K225" s="1"/>
    </row>
    <row r="226" spans="11:11" x14ac:dyDescent="0.2">
      <c r="K226" s="1"/>
    </row>
    <row r="227" spans="11:11" x14ac:dyDescent="0.2">
      <c r="K227" s="1"/>
    </row>
    <row r="228" spans="11:11" x14ac:dyDescent="0.2">
      <c r="K228" s="1"/>
    </row>
    <row r="229" spans="11:11" x14ac:dyDescent="0.2">
      <c r="K229" s="1"/>
    </row>
    <row r="230" spans="11:11" x14ac:dyDescent="0.2">
      <c r="K230" s="1"/>
    </row>
    <row r="231" spans="11:11" x14ac:dyDescent="0.2">
      <c r="K231" s="1"/>
    </row>
    <row r="232" spans="11:11" x14ac:dyDescent="0.2">
      <c r="K232" s="1"/>
    </row>
    <row r="233" spans="11:11" x14ac:dyDescent="0.2">
      <c r="K233" s="1"/>
    </row>
    <row r="234" spans="11:11" x14ac:dyDescent="0.2">
      <c r="K234" s="1"/>
    </row>
    <row r="235" spans="11:11" x14ac:dyDescent="0.2">
      <c r="K235" s="1"/>
    </row>
    <row r="236" spans="11:11" x14ac:dyDescent="0.2">
      <c r="K236" s="1"/>
    </row>
    <row r="237" spans="11:11" x14ac:dyDescent="0.2">
      <c r="K237" s="1"/>
    </row>
    <row r="238" spans="11:11" x14ac:dyDescent="0.2">
      <c r="K238" s="1"/>
    </row>
    <row r="239" spans="11:11" x14ac:dyDescent="0.2">
      <c r="K239" s="1"/>
    </row>
    <row r="240" spans="11:11" x14ac:dyDescent="0.2">
      <c r="K240" s="1"/>
    </row>
    <row r="241" spans="11:11" x14ac:dyDescent="0.2">
      <c r="K241" s="1"/>
    </row>
    <row r="242" spans="11:11" x14ac:dyDescent="0.2">
      <c r="K242" s="1"/>
    </row>
    <row r="243" spans="11:11" x14ac:dyDescent="0.2">
      <c r="K243" s="1"/>
    </row>
    <row r="244" spans="11:11" x14ac:dyDescent="0.2">
      <c r="K244" s="1"/>
    </row>
    <row r="245" spans="11:11" x14ac:dyDescent="0.2">
      <c r="K245" s="1"/>
    </row>
    <row r="246" spans="11:11" x14ac:dyDescent="0.2">
      <c r="K246" s="1"/>
    </row>
    <row r="247" spans="11:11" x14ac:dyDescent="0.2">
      <c r="K247" s="1"/>
    </row>
    <row r="248" spans="11:11" x14ac:dyDescent="0.2">
      <c r="K248" s="1"/>
    </row>
    <row r="249" spans="11:11" x14ac:dyDescent="0.2">
      <c r="K249" s="1"/>
    </row>
    <row r="250" spans="11:11" x14ac:dyDescent="0.2">
      <c r="K250" s="1"/>
    </row>
    <row r="251" spans="11:11" x14ac:dyDescent="0.2">
      <c r="K251" s="1"/>
    </row>
    <row r="252" spans="11:11" x14ac:dyDescent="0.2">
      <c r="K252" s="1"/>
    </row>
    <row r="253" spans="11:11" x14ac:dyDescent="0.2">
      <c r="K253" s="1"/>
    </row>
    <row r="254" spans="11:11" x14ac:dyDescent="0.2">
      <c r="K254" s="1"/>
    </row>
    <row r="255" spans="11:11" x14ac:dyDescent="0.2">
      <c r="K255" s="1"/>
    </row>
    <row r="256" spans="11:11" x14ac:dyDescent="0.2">
      <c r="K256" s="1"/>
    </row>
    <row r="257" spans="11:11" x14ac:dyDescent="0.2">
      <c r="K257" s="1"/>
    </row>
    <row r="258" spans="11:11" x14ac:dyDescent="0.2">
      <c r="K258" s="1"/>
    </row>
    <row r="259" spans="11:11" x14ac:dyDescent="0.2">
      <c r="K259" s="1"/>
    </row>
    <row r="260" spans="11:11" x14ac:dyDescent="0.2">
      <c r="K260" s="1"/>
    </row>
    <row r="261" spans="11:11" x14ac:dyDescent="0.2">
      <c r="K261" s="1"/>
    </row>
    <row r="262" spans="11:11" x14ac:dyDescent="0.2">
      <c r="K262" s="1"/>
    </row>
    <row r="263" spans="11:11" x14ac:dyDescent="0.2">
      <c r="K263" s="1"/>
    </row>
    <row r="264" spans="11:11" x14ac:dyDescent="0.2">
      <c r="K264" s="1"/>
    </row>
    <row r="265" spans="11:11" x14ac:dyDescent="0.2">
      <c r="K265" s="1"/>
    </row>
    <row r="266" spans="11:11" x14ac:dyDescent="0.2">
      <c r="K266" s="1"/>
    </row>
    <row r="267" spans="11:11" x14ac:dyDescent="0.2">
      <c r="K267" s="1"/>
    </row>
    <row r="268" spans="11:11" x14ac:dyDescent="0.2">
      <c r="K268" s="1"/>
    </row>
    <row r="269" spans="11:11" x14ac:dyDescent="0.2">
      <c r="K269" s="1"/>
    </row>
    <row r="270" spans="11:11" x14ac:dyDescent="0.2">
      <c r="K270" s="1"/>
    </row>
    <row r="271" spans="11:11" x14ac:dyDescent="0.2">
      <c r="K271" s="1"/>
    </row>
    <row r="272" spans="11:11" x14ac:dyDescent="0.2">
      <c r="K272" s="1"/>
    </row>
    <row r="273" spans="11:11" x14ac:dyDescent="0.2">
      <c r="K273" s="1"/>
    </row>
    <row r="274" spans="11:11" x14ac:dyDescent="0.2">
      <c r="K274" s="1"/>
    </row>
    <row r="275" spans="11:11" x14ac:dyDescent="0.2">
      <c r="K275" s="1"/>
    </row>
    <row r="276" spans="11:11" x14ac:dyDescent="0.2">
      <c r="K276" s="1"/>
    </row>
    <row r="277" spans="11:11" x14ac:dyDescent="0.2">
      <c r="K277" s="1"/>
    </row>
    <row r="278" spans="11:11" x14ac:dyDescent="0.2">
      <c r="K278" s="1"/>
    </row>
    <row r="279" spans="11:11" x14ac:dyDescent="0.2">
      <c r="K279" s="1"/>
    </row>
    <row r="280" spans="11:11" x14ac:dyDescent="0.2">
      <c r="K280" s="1"/>
    </row>
    <row r="281" spans="11:11" x14ac:dyDescent="0.2">
      <c r="K281" s="1"/>
    </row>
    <row r="282" spans="11:11" x14ac:dyDescent="0.2">
      <c r="K282" s="1"/>
    </row>
    <row r="283" spans="11:11" x14ac:dyDescent="0.2">
      <c r="K283" s="1"/>
    </row>
    <row r="284" spans="11:11" x14ac:dyDescent="0.2">
      <c r="K284" s="1"/>
    </row>
    <row r="285" spans="11:11" x14ac:dyDescent="0.2">
      <c r="K285" s="1"/>
    </row>
    <row r="286" spans="11:11" x14ac:dyDescent="0.2">
      <c r="K286" s="1"/>
    </row>
    <row r="287" spans="11:11" x14ac:dyDescent="0.2">
      <c r="K287" s="1"/>
    </row>
    <row r="288" spans="11:11" x14ac:dyDescent="0.2">
      <c r="K288" s="1"/>
    </row>
    <row r="289" spans="11:11" x14ac:dyDescent="0.2">
      <c r="K289" s="1"/>
    </row>
    <row r="290" spans="11:11" x14ac:dyDescent="0.2">
      <c r="K290" s="1"/>
    </row>
    <row r="291" spans="11:11" x14ac:dyDescent="0.2">
      <c r="K291" s="1"/>
    </row>
    <row r="292" spans="11:11" x14ac:dyDescent="0.2">
      <c r="K292" s="1"/>
    </row>
    <row r="293" spans="11:11" x14ac:dyDescent="0.2">
      <c r="K293" s="1"/>
    </row>
    <row r="294" spans="11:11" x14ac:dyDescent="0.2">
      <c r="K294" s="1"/>
    </row>
    <row r="295" spans="11:11" x14ac:dyDescent="0.2">
      <c r="K295" s="1"/>
    </row>
    <row r="296" spans="11:11" x14ac:dyDescent="0.2">
      <c r="K296" s="1"/>
    </row>
    <row r="297" spans="11:11" x14ac:dyDescent="0.2">
      <c r="K297" s="1"/>
    </row>
    <row r="298" spans="11:11" x14ac:dyDescent="0.2">
      <c r="K298" s="1"/>
    </row>
    <row r="299" spans="11:11" x14ac:dyDescent="0.2">
      <c r="K299" s="1"/>
    </row>
    <row r="300" spans="11:11" x14ac:dyDescent="0.2">
      <c r="K300" s="1"/>
    </row>
    <row r="301" spans="11:11" x14ac:dyDescent="0.2">
      <c r="K301" s="1"/>
    </row>
    <row r="302" spans="11:11" x14ac:dyDescent="0.2">
      <c r="K302" s="1"/>
    </row>
    <row r="303" spans="11:11" x14ac:dyDescent="0.2">
      <c r="K303" s="1"/>
    </row>
    <row r="304" spans="11:11" x14ac:dyDescent="0.2">
      <c r="K304" s="1"/>
    </row>
    <row r="305" spans="11:11" x14ac:dyDescent="0.2">
      <c r="K305" s="1"/>
    </row>
    <row r="306" spans="11:11" x14ac:dyDescent="0.2">
      <c r="K306" s="1"/>
    </row>
    <row r="307" spans="11:11" x14ac:dyDescent="0.2">
      <c r="K307" s="1"/>
    </row>
    <row r="308" spans="11:11" x14ac:dyDescent="0.2">
      <c r="K308" s="1"/>
    </row>
    <row r="309" spans="11:11" x14ac:dyDescent="0.2">
      <c r="K309" s="1"/>
    </row>
    <row r="310" spans="11:11" x14ac:dyDescent="0.2">
      <c r="K310" s="1"/>
    </row>
    <row r="311" spans="11:11" x14ac:dyDescent="0.2">
      <c r="K311" s="1"/>
    </row>
    <row r="312" spans="11:11" x14ac:dyDescent="0.2">
      <c r="K312" s="1"/>
    </row>
    <row r="313" spans="11:11" x14ac:dyDescent="0.2">
      <c r="K313" s="1"/>
    </row>
    <row r="314" spans="11:11" x14ac:dyDescent="0.2">
      <c r="K314" s="1"/>
    </row>
    <row r="315" spans="11:11" x14ac:dyDescent="0.2">
      <c r="K315" s="1"/>
    </row>
    <row r="316" spans="11:11" x14ac:dyDescent="0.2">
      <c r="K316" s="1"/>
    </row>
    <row r="317" spans="11:11" x14ac:dyDescent="0.2">
      <c r="K317" s="1"/>
    </row>
    <row r="318" spans="11:11" x14ac:dyDescent="0.2">
      <c r="K318" s="1"/>
    </row>
    <row r="319" spans="11:11" x14ac:dyDescent="0.2">
      <c r="K319" s="1"/>
    </row>
    <row r="320" spans="11:11" x14ac:dyDescent="0.2">
      <c r="K320" s="1"/>
    </row>
    <row r="321" spans="11:11" x14ac:dyDescent="0.2">
      <c r="K321" s="1"/>
    </row>
    <row r="322" spans="11:11" x14ac:dyDescent="0.2">
      <c r="K322" s="1"/>
    </row>
    <row r="323" spans="11:11" x14ac:dyDescent="0.2">
      <c r="K323" s="1"/>
    </row>
    <row r="324" spans="11:11" x14ac:dyDescent="0.2">
      <c r="K324" s="1"/>
    </row>
    <row r="325" spans="11:11" x14ac:dyDescent="0.2">
      <c r="K325" s="1"/>
    </row>
    <row r="326" spans="11:11" x14ac:dyDescent="0.2">
      <c r="K326" s="1"/>
    </row>
    <row r="327" spans="11:11" x14ac:dyDescent="0.2">
      <c r="K327" s="1"/>
    </row>
    <row r="328" spans="11:11" x14ac:dyDescent="0.2">
      <c r="K328" s="1"/>
    </row>
    <row r="329" spans="11:11" x14ac:dyDescent="0.2">
      <c r="K329" s="1"/>
    </row>
    <row r="330" spans="11:11" x14ac:dyDescent="0.2">
      <c r="K330" s="1"/>
    </row>
    <row r="331" spans="11:11" x14ac:dyDescent="0.2">
      <c r="K331" s="1"/>
    </row>
    <row r="332" spans="11:11" x14ac:dyDescent="0.2">
      <c r="K332" s="1"/>
    </row>
    <row r="333" spans="11:11" x14ac:dyDescent="0.2">
      <c r="K333" s="1"/>
    </row>
    <row r="334" spans="11:11" x14ac:dyDescent="0.2">
      <c r="K334" s="1"/>
    </row>
    <row r="335" spans="11:11" x14ac:dyDescent="0.2">
      <c r="K335" s="1"/>
    </row>
    <row r="336" spans="11:11" x14ac:dyDescent="0.2">
      <c r="K336" s="1"/>
    </row>
    <row r="337" spans="11:11" x14ac:dyDescent="0.2">
      <c r="K337" s="1"/>
    </row>
    <row r="338" spans="11:11" x14ac:dyDescent="0.2">
      <c r="K338" s="1"/>
    </row>
    <row r="339" spans="11:11" x14ac:dyDescent="0.2">
      <c r="K339" s="1"/>
    </row>
    <row r="340" spans="11:11" x14ac:dyDescent="0.2">
      <c r="K340" s="1"/>
    </row>
    <row r="341" spans="11:11" x14ac:dyDescent="0.2">
      <c r="K341" s="1"/>
    </row>
    <row r="342" spans="11:11" x14ac:dyDescent="0.2">
      <c r="K342" s="1"/>
    </row>
    <row r="343" spans="11:11" x14ac:dyDescent="0.2">
      <c r="K343" s="1"/>
    </row>
    <row r="344" spans="11:11" x14ac:dyDescent="0.2">
      <c r="K344" s="1"/>
    </row>
    <row r="345" spans="11:11" x14ac:dyDescent="0.2">
      <c r="K345" s="1"/>
    </row>
    <row r="346" spans="11:11" x14ac:dyDescent="0.2">
      <c r="K346" s="1"/>
    </row>
    <row r="347" spans="11:11" x14ac:dyDescent="0.2">
      <c r="K347" s="1"/>
    </row>
    <row r="348" spans="11:11" x14ac:dyDescent="0.2">
      <c r="K348" s="1"/>
    </row>
    <row r="349" spans="11:11" x14ac:dyDescent="0.2">
      <c r="K349" s="1"/>
    </row>
    <row r="350" spans="11:11" x14ac:dyDescent="0.2">
      <c r="K350" s="1"/>
    </row>
    <row r="351" spans="11:11" x14ac:dyDescent="0.2">
      <c r="K351" s="1"/>
    </row>
    <row r="352" spans="11:11" x14ac:dyDescent="0.2">
      <c r="K352" s="1"/>
    </row>
    <row r="353" spans="11:11" x14ac:dyDescent="0.2">
      <c r="K353" s="1"/>
    </row>
    <row r="354" spans="11:11" x14ac:dyDescent="0.2">
      <c r="K354" s="1"/>
    </row>
    <row r="355" spans="11:11" x14ac:dyDescent="0.2">
      <c r="K355" s="1"/>
    </row>
    <row r="356" spans="11:11" x14ac:dyDescent="0.2">
      <c r="K356" s="1"/>
    </row>
    <row r="357" spans="11:11" x14ac:dyDescent="0.2">
      <c r="K357" s="1"/>
    </row>
    <row r="358" spans="11:11" x14ac:dyDescent="0.2">
      <c r="K358" s="1"/>
    </row>
    <row r="359" spans="11:11" x14ac:dyDescent="0.2">
      <c r="K359" s="1"/>
    </row>
    <row r="360" spans="11:11" x14ac:dyDescent="0.2">
      <c r="K360" s="1"/>
    </row>
    <row r="361" spans="11:11" x14ac:dyDescent="0.2">
      <c r="K361" s="1"/>
    </row>
    <row r="362" spans="11:11" x14ac:dyDescent="0.2">
      <c r="K362" s="1"/>
    </row>
    <row r="363" spans="11:11" x14ac:dyDescent="0.2">
      <c r="K363" s="1"/>
    </row>
    <row r="364" spans="11:11" x14ac:dyDescent="0.2">
      <c r="K364" s="1"/>
    </row>
    <row r="365" spans="11:11" x14ac:dyDescent="0.2">
      <c r="K365" s="1"/>
    </row>
    <row r="366" spans="11:11" x14ac:dyDescent="0.2">
      <c r="K366" s="1"/>
    </row>
    <row r="367" spans="11:11" x14ac:dyDescent="0.2">
      <c r="K367" s="1"/>
    </row>
    <row r="368" spans="11:11" x14ac:dyDescent="0.2">
      <c r="K368" s="1"/>
    </row>
    <row r="369" spans="11:11" x14ac:dyDescent="0.2">
      <c r="K369" s="1"/>
    </row>
    <row r="370" spans="11:11" x14ac:dyDescent="0.2">
      <c r="K370" s="1"/>
    </row>
    <row r="371" spans="11:11" x14ac:dyDescent="0.2">
      <c r="K371" s="1"/>
    </row>
    <row r="372" spans="11:11" x14ac:dyDescent="0.2">
      <c r="K372" s="1"/>
    </row>
    <row r="373" spans="11:11" x14ac:dyDescent="0.2">
      <c r="K373" s="1"/>
    </row>
    <row r="374" spans="11:11" x14ac:dyDescent="0.2">
      <c r="K374" s="1"/>
    </row>
    <row r="375" spans="11:11" x14ac:dyDescent="0.2">
      <c r="K375" s="1"/>
    </row>
    <row r="376" spans="11:11" x14ac:dyDescent="0.2">
      <c r="K376" s="1"/>
    </row>
    <row r="377" spans="11:11" x14ac:dyDescent="0.2">
      <c r="K377" s="1"/>
    </row>
    <row r="378" spans="11:11" x14ac:dyDescent="0.2">
      <c r="K378" s="1"/>
    </row>
    <row r="379" spans="11:11" x14ac:dyDescent="0.2">
      <c r="K379" s="1"/>
    </row>
    <row r="380" spans="11:11" x14ac:dyDescent="0.2">
      <c r="K380" s="1"/>
    </row>
    <row r="381" spans="11:11" x14ac:dyDescent="0.2">
      <c r="K381" s="1"/>
    </row>
    <row r="382" spans="11:11" x14ac:dyDescent="0.2">
      <c r="K382" s="1"/>
    </row>
    <row r="383" spans="11:11" x14ac:dyDescent="0.2">
      <c r="K383" s="1"/>
    </row>
  </sheetData>
  <sheetProtection algorithmName="SHA-512" hashValue="/mCnPeg9/8fB1CPQycmW1jTBp2nOc2Yd+cYSBjidjbNZeKC6LuipOQvAeh1HRqfmCQTreYRXLGNx9bF40hQUzQ==" saltValue="TG+DuuKcxgLytv1mEfmISQ==" spinCount="100000" sheet="1" objects="1" scenarios="1"/>
  <customSheetViews>
    <customSheetView guid="{247A5D4D-80F1-4466-92F7-7A3BC78E450F}" showPageBreaks="1" fitToPage="1" printArea="1" topLeftCell="C1">
      <pane xSplit="8" ySplit="5" topLeftCell="S6" activePane="bottomRight" state="frozen"/>
      <selection pane="bottomRight" activeCell="C43" sqref="C43"/>
      <pageMargins left="0.78740157480314965" right="0.78740157480314965" top="0.74803149606299213" bottom="0.6692913385826772" header="0.74803149606299213" footer="0.51181102362204722"/>
      <pageSetup paperSize="9" scale="61" fitToWidth="0" orientation="landscape" blackAndWhite="1" errors="blank" horizontalDpi="300" verticalDpi="300"/>
      <headerFooter alignWithMargins="0"/>
    </customSheetView>
  </customSheetViews>
  <mergeCells count="64">
    <mergeCell ref="I28:J28"/>
    <mergeCell ref="I29:J29"/>
    <mergeCell ref="I30:J30"/>
    <mergeCell ref="G22:J22"/>
    <mergeCell ref="G23:J23"/>
    <mergeCell ref="G24:J24"/>
    <mergeCell ref="G25:J25"/>
    <mergeCell ref="G26:J26"/>
    <mergeCell ref="I27:J27"/>
    <mergeCell ref="G27:H31"/>
    <mergeCell ref="I31:J31"/>
    <mergeCell ref="G8:J8"/>
    <mergeCell ref="G9:J9"/>
    <mergeCell ref="G10:J10"/>
    <mergeCell ref="F19:F26"/>
    <mergeCell ref="F1:K1"/>
    <mergeCell ref="F5:J5"/>
    <mergeCell ref="I11:J11"/>
    <mergeCell ref="I6:J6"/>
    <mergeCell ref="I7:J7"/>
    <mergeCell ref="F27:F32"/>
    <mergeCell ref="F6:H7"/>
    <mergeCell ref="G11:H12"/>
    <mergeCell ref="F8:F18"/>
    <mergeCell ref="G19:J19"/>
    <mergeCell ref="G20:J20"/>
    <mergeCell ref="G21:J21"/>
    <mergeCell ref="G16:J16"/>
    <mergeCell ref="G14:J14"/>
    <mergeCell ref="G15:J15"/>
    <mergeCell ref="I17:J17"/>
    <mergeCell ref="G13:J13"/>
    <mergeCell ref="I18:J18"/>
    <mergeCell ref="G17:H18"/>
    <mergeCell ref="G32:J32"/>
    <mergeCell ref="I12:J12"/>
    <mergeCell ref="F44:F55"/>
    <mergeCell ref="G49:J49"/>
    <mergeCell ref="G54:J54"/>
    <mergeCell ref="G55:J55"/>
    <mergeCell ref="G50:J50"/>
    <mergeCell ref="G53:J53"/>
    <mergeCell ref="G44:J44"/>
    <mergeCell ref="G45:J45"/>
    <mergeCell ref="G46:J46"/>
    <mergeCell ref="G47:J47"/>
    <mergeCell ref="G48:J48"/>
    <mergeCell ref="G51:J51"/>
    <mergeCell ref="F57:K57"/>
    <mergeCell ref="F39:J39"/>
    <mergeCell ref="F40:J40"/>
    <mergeCell ref="F33:F38"/>
    <mergeCell ref="I37:J37"/>
    <mergeCell ref="I36:J36"/>
    <mergeCell ref="I35:J35"/>
    <mergeCell ref="H38:J38"/>
    <mergeCell ref="H34:J34"/>
    <mergeCell ref="H35:H37"/>
    <mergeCell ref="G33:J33"/>
    <mergeCell ref="G34:G38"/>
    <mergeCell ref="G52:J52"/>
    <mergeCell ref="F41:J41"/>
    <mergeCell ref="F42:J42"/>
    <mergeCell ref="F43:J43"/>
  </mergeCells>
  <phoneticPr fontId="3"/>
  <pageMargins left="0.78740157480314965" right="0.78740157480314965" top="0.74803149606299213" bottom="0.6692913385826772" header="0.74803149606299213" footer="0.51181102362204722"/>
  <pageSetup paperSize="9" scale="55" orientation="landscape" blackAndWhite="1" errors="blank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J11"/>
  <sheetViews>
    <sheetView workbookViewId="0">
      <selection activeCell="J13" sqref="J13"/>
    </sheetView>
  </sheetViews>
  <sheetFormatPr defaultRowHeight="14" x14ac:dyDescent="0.2"/>
  <sheetData>
    <row r="11" spans="10:10" x14ac:dyDescent="0.2">
      <c r="J11" t="s">
        <v>905</v>
      </c>
    </row>
  </sheetData>
  <customSheetViews>
    <customSheetView guid="{247A5D4D-80F1-4466-92F7-7A3BC78E450F}">
      <selection activeCell="C43" sqref="C43"/>
      <pageMargins left="0.7" right="0.7" top="0.75" bottom="0.75" header="0.3" footer="0.3"/>
    </customSheetView>
  </customSheetViews>
  <phoneticPr fontId="3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100"/>
  <sheetViews>
    <sheetView view="pageBreakPreview" zoomScaleNormal="80" zoomScaleSheetLayoutView="100" workbookViewId="0">
      <pane ySplit="2" topLeftCell="A3" activePane="bottomLeft" state="frozen"/>
      <selection pane="bottomLeft" activeCell="F97" sqref="A97:XFD100"/>
    </sheetView>
  </sheetViews>
  <sheetFormatPr defaultColWidth="9" defaultRowHeight="14" x14ac:dyDescent="0.2"/>
  <cols>
    <col min="1" max="1" width="9.6640625" style="6" hidden="1" customWidth="1"/>
    <col min="2" max="2" width="4.83203125" style="6" hidden="1" customWidth="1"/>
    <col min="3" max="4" width="3.33203125" style="6" hidden="1" customWidth="1"/>
    <col min="5" max="5" width="6.33203125" style="27" hidden="1" customWidth="1"/>
    <col min="6" max="6" width="4.08203125" style="6" customWidth="1"/>
    <col min="7" max="7" width="4.1640625" style="6" customWidth="1"/>
    <col min="8" max="8" width="3.83203125" style="6" customWidth="1"/>
    <col min="9" max="10" width="4.58203125" style="6" customWidth="1"/>
    <col min="11" max="11" width="21.83203125" style="6" customWidth="1"/>
    <col min="12" max="12" width="12.58203125" style="6" customWidth="1"/>
    <col min="13" max="16384" width="9" style="6"/>
  </cols>
  <sheetData>
    <row r="1" spans="1:12" x14ac:dyDescent="0.2">
      <c r="F1" s="6" t="s">
        <v>180</v>
      </c>
      <c r="L1" s="7" t="s">
        <v>182</v>
      </c>
    </row>
    <row r="2" spans="1:12" ht="30" customHeight="1" x14ac:dyDescent="0.2">
      <c r="A2" s="16"/>
      <c r="B2" s="16" t="s">
        <v>408</v>
      </c>
      <c r="C2" s="16" t="s">
        <v>409</v>
      </c>
      <c r="D2" s="16" t="s">
        <v>410</v>
      </c>
      <c r="E2" s="20" t="s">
        <v>411</v>
      </c>
      <c r="F2" s="313"/>
      <c r="G2" s="313"/>
      <c r="H2" s="313"/>
      <c r="I2" s="313"/>
      <c r="J2" s="313"/>
      <c r="K2" s="313"/>
      <c r="L2" s="10" t="s">
        <v>131</v>
      </c>
    </row>
    <row r="3" spans="1:12" x14ac:dyDescent="0.2">
      <c r="A3" s="17" t="str">
        <f>+B3&amp;C3&amp;D3</f>
        <v>0102601</v>
      </c>
      <c r="B3" s="18" t="s">
        <v>420</v>
      </c>
      <c r="C3" s="19">
        <v>26</v>
      </c>
      <c r="D3" s="18" t="s">
        <v>412</v>
      </c>
      <c r="E3" s="21" t="s">
        <v>413</v>
      </c>
      <c r="F3" s="314" t="s">
        <v>359</v>
      </c>
      <c r="G3" s="34" t="s">
        <v>138</v>
      </c>
      <c r="H3" s="286" t="s">
        <v>300</v>
      </c>
      <c r="I3" s="286"/>
      <c r="J3" s="286"/>
      <c r="K3" s="287"/>
      <c r="L3" s="31">
        <f>VLOOKUP($A3&amp;L$100,決統データ!$A$3:$DE$187,$E3+19,FALSE)</f>
        <v>36386</v>
      </c>
    </row>
    <row r="4" spans="1:12" x14ac:dyDescent="0.2">
      <c r="A4" s="17" t="str">
        <f t="shared" ref="A4:A67" si="0">+B4&amp;C4&amp;D4</f>
        <v>0102601</v>
      </c>
      <c r="B4" s="18" t="s">
        <v>420</v>
      </c>
      <c r="C4" s="19">
        <v>26</v>
      </c>
      <c r="D4" s="18" t="s">
        <v>412</v>
      </c>
      <c r="E4" s="27">
        <v>2</v>
      </c>
      <c r="F4" s="315"/>
      <c r="G4" s="35"/>
      <c r="H4" s="286" t="s">
        <v>301</v>
      </c>
      <c r="I4" s="286"/>
      <c r="J4" s="286"/>
      <c r="K4" s="287"/>
      <c r="L4" s="31">
        <f>VLOOKUP($A4&amp;L$100,決統データ!$A$3:$DE$187,$E4+19,FALSE)</f>
        <v>36259</v>
      </c>
    </row>
    <row r="5" spans="1:12" x14ac:dyDescent="0.2">
      <c r="A5" s="17" t="str">
        <f t="shared" si="0"/>
        <v>0102601</v>
      </c>
      <c r="B5" s="18" t="s">
        <v>420</v>
      </c>
      <c r="C5" s="19">
        <v>26</v>
      </c>
      <c r="D5" s="18" t="s">
        <v>412</v>
      </c>
      <c r="E5" s="27">
        <v>3</v>
      </c>
      <c r="F5" s="315"/>
      <c r="G5" s="35"/>
      <c r="H5" s="286" t="s">
        <v>302</v>
      </c>
      <c r="I5" s="286"/>
      <c r="J5" s="286"/>
      <c r="K5" s="287"/>
      <c r="L5" s="31">
        <f>VLOOKUP($A5&amp;L$100,決統データ!$A$3:$DE$187,$E5+19,FALSE)</f>
        <v>36154</v>
      </c>
    </row>
    <row r="6" spans="1:12" x14ac:dyDescent="0.2">
      <c r="A6" s="17" t="str">
        <f t="shared" si="0"/>
        <v>0102601</v>
      </c>
      <c r="B6" s="18" t="s">
        <v>420</v>
      </c>
      <c r="C6" s="19">
        <v>26</v>
      </c>
      <c r="D6" s="18" t="s">
        <v>412</v>
      </c>
      <c r="E6" s="27">
        <v>5</v>
      </c>
      <c r="F6" s="315"/>
      <c r="G6" s="35"/>
      <c r="H6" s="286" t="s">
        <v>303</v>
      </c>
      <c r="I6" s="286"/>
      <c r="J6" s="286"/>
      <c r="K6" s="287"/>
      <c r="L6" s="31">
        <f>VLOOKUP($A6&amp;L$100,決統データ!$A$3:$DE$187,$E6+19,FALSE)</f>
        <v>0</v>
      </c>
    </row>
    <row r="7" spans="1:12" x14ac:dyDescent="0.2">
      <c r="A7" s="17" t="str">
        <f t="shared" si="0"/>
        <v>0102601</v>
      </c>
      <c r="B7" s="18" t="s">
        <v>420</v>
      </c>
      <c r="C7" s="19">
        <v>26</v>
      </c>
      <c r="D7" s="18" t="s">
        <v>412</v>
      </c>
      <c r="E7" s="27">
        <v>6</v>
      </c>
      <c r="F7" s="315"/>
      <c r="G7" s="35"/>
      <c r="H7" s="286" t="s">
        <v>304</v>
      </c>
      <c r="I7" s="286"/>
      <c r="J7" s="286"/>
      <c r="K7" s="287"/>
      <c r="L7" s="31">
        <f>VLOOKUP($A7&amp;L$100,決統データ!$A$3:$DE$187,$E7+19,FALSE)</f>
        <v>105</v>
      </c>
    </row>
    <row r="8" spans="1:12" x14ac:dyDescent="0.2">
      <c r="A8" s="17" t="str">
        <f t="shared" si="0"/>
        <v>0102601</v>
      </c>
      <c r="B8" s="18" t="s">
        <v>420</v>
      </c>
      <c r="C8" s="19">
        <v>26</v>
      </c>
      <c r="D8" s="18" t="s">
        <v>412</v>
      </c>
      <c r="E8" s="27">
        <v>7</v>
      </c>
      <c r="F8" s="315"/>
      <c r="G8" s="35"/>
      <c r="H8" s="286" t="s">
        <v>305</v>
      </c>
      <c r="I8" s="286"/>
      <c r="J8" s="286"/>
      <c r="K8" s="287"/>
      <c r="L8" s="31">
        <f>VLOOKUP($A8&amp;L$100,決統データ!$A$3:$DE$187,$E8+19,FALSE)</f>
        <v>127</v>
      </c>
    </row>
    <row r="9" spans="1:12" x14ac:dyDescent="0.2">
      <c r="A9" s="17" t="str">
        <f t="shared" si="0"/>
        <v>0102601</v>
      </c>
      <c r="B9" s="18" t="s">
        <v>420</v>
      </c>
      <c r="C9" s="19">
        <v>26</v>
      </c>
      <c r="D9" s="18" t="s">
        <v>412</v>
      </c>
      <c r="E9" s="27">
        <v>8</v>
      </c>
      <c r="F9" s="315"/>
      <c r="G9" s="35"/>
      <c r="H9" s="286" t="s">
        <v>306</v>
      </c>
      <c r="I9" s="286"/>
      <c r="J9" s="286"/>
      <c r="K9" s="287"/>
      <c r="L9" s="31">
        <f>VLOOKUP($A9&amp;L$100,決統データ!$A$3:$DE$187,$E9+19,FALSE)</f>
        <v>0</v>
      </c>
    </row>
    <row r="10" spans="1:12" x14ac:dyDescent="0.2">
      <c r="A10" s="17" t="str">
        <f t="shared" si="0"/>
        <v>0102601</v>
      </c>
      <c r="B10" s="18" t="s">
        <v>420</v>
      </c>
      <c r="C10" s="19">
        <v>26</v>
      </c>
      <c r="D10" s="18" t="s">
        <v>412</v>
      </c>
      <c r="E10" s="27">
        <v>9</v>
      </c>
      <c r="F10" s="315"/>
      <c r="G10" s="35"/>
      <c r="H10" s="286" t="s">
        <v>307</v>
      </c>
      <c r="I10" s="286"/>
      <c r="J10" s="286"/>
      <c r="K10" s="287"/>
      <c r="L10" s="31">
        <f>VLOOKUP($A10&amp;L$100,決統データ!$A$3:$DE$187,$E10+19,FALSE)</f>
        <v>0</v>
      </c>
    </row>
    <row r="11" spans="1:12" x14ac:dyDescent="0.2">
      <c r="A11" s="17" t="str">
        <f t="shared" si="0"/>
        <v>0102601</v>
      </c>
      <c r="B11" s="18" t="s">
        <v>420</v>
      </c>
      <c r="C11" s="19">
        <v>26</v>
      </c>
      <c r="D11" s="18" t="s">
        <v>412</v>
      </c>
      <c r="E11" s="27">
        <v>10</v>
      </c>
      <c r="F11" s="315"/>
      <c r="G11" s="35"/>
      <c r="H11" s="286" t="s">
        <v>308</v>
      </c>
      <c r="I11" s="286"/>
      <c r="J11" s="286"/>
      <c r="K11" s="287"/>
      <c r="L11" s="31">
        <f>VLOOKUP($A11&amp;L$100,決統データ!$A$3:$DE$187,$E11+19,FALSE)</f>
        <v>111</v>
      </c>
    </row>
    <row r="12" spans="1:12" x14ac:dyDescent="0.2">
      <c r="A12" s="17" t="str">
        <f t="shared" si="0"/>
        <v>0102601</v>
      </c>
      <c r="B12" s="18" t="s">
        <v>420</v>
      </c>
      <c r="C12" s="19">
        <v>26</v>
      </c>
      <c r="D12" s="18" t="s">
        <v>412</v>
      </c>
      <c r="E12" s="27">
        <v>11</v>
      </c>
      <c r="F12" s="315"/>
      <c r="G12" s="35"/>
      <c r="H12" s="286" t="s">
        <v>309</v>
      </c>
      <c r="I12" s="286"/>
      <c r="J12" s="286"/>
      <c r="K12" s="287"/>
      <c r="L12" s="31">
        <f>VLOOKUP($A12&amp;L$100,決統データ!$A$3:$DE$187,$E12+19,FALSE)</f>
        <v>16</v>
      </c>
    </row>
    <row r="13" spans="1:12" x14ac:dyDescent="0.2">
      <c r="A13" s="17" t="str">
        <f t="shared" si="0"/>
        <v>0102601</v>
      </c>
      <c r="B13" s="18" t="s">
        <v>420</v>
      </c>
      <c r="C13" s="19">
        <v>26</v>
      </c>
      <c r="D13" s="18" t="s">
        <v>412</v>
      </c>
      <c r="E13" s="27">
        <v>12</v>
      </c>
      <c r="F13" s="315"/>
      <c r="G13" s="36" t="s">
        <v>139</v>
      </c>
      <c r="H13" s="286" t="s">
        <v>310</v>
      </c>
      <c r="I13" s="286"/>
      <c r="J13" s="286"/>
      <c r="K13" s="287"/>
      <c r="L13" s="31">
        <f>VLOOKUP($A13&amp;L$100,決統データ!$A$3:$DE$187,$E13+19,FALSE)</f>
        <v>20385</v>
      </c>
    </row>
    <row r="14" spans="1:12" x14ac:dyDescent="0.2">
      <c r="A14" s="17" t="str">
        <f t="shared" si="0"/>
        <v>0102601</v>
      </c>
      <c r="B14" s="18" t="s">
        <v>420</v>
      </c>
      <c r="C14" s="19">
        <v>26</v>
      </c>
      <c r="D14" s="18" t="s">
        <v>412</v>
      </c>
      <c r="E14" s="27">
        <v>13</v>
      </c>
      <c r="F14" s="315"/>
      <c r="G14" s="35"/>
      <c r="H14" s="286" t="s">
        <v>311</v>
      </c>
      <c r="I14" s="286"/>
      <c r="J14" s="286"/>
      <c r="K14" s="287"/>
      <c r="L14" s="31">
        <f>VLOOKUP($A14&amp;L$100,決統データ!$A$3:$DE$187,$E14+19,FALSE)</f>
        <v>18181</v>
      </c>
    </row>
    <row r="15" spans="1:12" x14ac:dyDescent="0.2">
      <c r="A15" s="17" t="str">
        <f t="shared" si="0"/>
        <v>0102601</v>
      </c>
      <c r="B15" s="18" t="s">
        <v>420</v>
      </c>
      <c r="C15" s="19">
        <v>26</v>
      </c>
      <c r="D15" s="18" t="s">
        <v>412</v>
      </c>
      <c r="E15" s="27">
        <v>14</v>
      </c>
      <c r="F15" s="315"/>
      <c r="G15" s="35"/>
      <c r="H15" s="286" t="s">
        <v>312</v>
      </c>
      <c r="I15" s="286"/>
      <c r="J15" s="286"/>
      <c r="K15" s="287"/>
      <c r="L15" s="31">
        <f>VLOOKUP($A15&amp;L$100,決統データ!$A$3:$DE$187,$E15+19,FALSE)</f>
        <v>5317</v>
      </c>
    </row>
    <row r="16" spans="1:12" x14ac:dyDescent="0.2">
      <c r="A16" s="17" t="str">
        <f t="shared" si="0"/>
        <v>0102601</v>
      </c>
      <c r="B16" s="18" t="s">
        <v>420</v>
      </c>
      <c r="C16" s="19">
        <v>26</v>
      </c>
      <c r="D16" s="18" t="s">
        <v>412</v>
      </c>
      <c r="E16" s="27">
        <v>15</v>
      </c>
      <c r="F16" s="315"/>
      <c r="G16" s="35"/>
      <c r="H16" s="286" t="s">
        <v>313</v>
      </c>
      <c r="I16" s="286"/>
      <c r="J16" s="286"/>
      <c r="K16" s="287"/>
      <c r="L16" s="31">
        <f>VLOOKUP($A16&amp;L$100,決統データ!$A$3:$DE$187,$E16+19,FALSE)</f>
        <v>0</v>
      </c>
    </row>
    <row r="17" spans="1:12" x14ac:dyDescent="0.2">
      <c r="A17" s="17" t="str">
        <f t="shared" si="0"/>
        <v>0102601</v>
      </c>
      <c r="B17" s="18" t="s">
        <v>420</v>
      </c>
      <c r="C17" s="19">
        <v>26</v>
      </c>
      <c r="D17" s="18" t="s">
        <v>412</v>
      </c>
      <c r="E17" s="27">
        <v>16</v>
      </c>
      <c r="F17" s="315"/>
      <c r="G17" s="35"/>
      <c r="H17" s="286" t="s">
        <v>304</v>
      </c>
      <c r="I17" s="286"/>
      <c r="J17" s="286"/>
      <c r="K17" s="287"/>
      <c r="L17" s="31">
        <f>VLOOKUP($A17&amp;L$100,決統データ!$A$3:$DE$187,$E17+19,FALSE)</f>
        <v>12864</v>
      </c>
    </row>
    <row r="18" spans="1:12" x14ac:dyDescent="0.2">
      <c r="A18" s="17" t="str">
        <f t="shared" si="0"/>
        <v>0102601</v>
      </c>
      <c r="B18" s="18" t="s">
        <v>420</v>
      </c>
      <c r="C18" s="19">
        <v>26</v>
      </c>
      <c r="D18" s="18" t="s">
        <v>412</v>
      </c>
      <c r="E18" s="27">
        <v>17</v>
      </c>
      <c r="F18" s="315"/>
      <c r="G18" s="35"/>
      <c r="H18" s="286" t="s">
        <v>314</v>
      </c>
      <c r="I18" s="286"/>
      <c r="J18" s="286"/>
      <c r="K18" s="287"/>
      <c r="L18" s="31">
        <f>VLOOKUP($A18&amp;L$100,決統データ!$A$3:$DE$187,$E18+19,FALSE)</f>
        <v>2204</v>
      </c>
    </row>
    <row r="19" spans="1:12" x14ac:dyDescent="0.2">
      <c r="A19" s="17" t="str">
        <f t="shared" si="0"/>
        <v>0102601</v>
      </c>
      <c r="B19" s="18" t="s">
        <v>420</v>
      </c>
      <c r="C19" s="19">
        <v>26</v>
      </c>
      <c r="D19" s="18" t="s">
        <v>412</v>
      </c>
      <c r="E19" s="27">
        <v>18</v>
      </c>
      <c r="F19" s="315"/>
      <c r="G19" s="37"/>
      <c r="H19" s="286" t="s">
        <v>315</v>
      </c>
      <c r="I19" s="286"/>
      <c r="J19" s="286"/>
      <c r="K19" s="287"/>
      <c r="L19" s="31">
        <f>VLOOKUP($A19&amp;L$100,決統データ!$A$3:$DE$187,$E19+19,FALSE)</f>
        <v>864</v>
      </c>
    </row>
    <row r="20" spans="1:12" x14ac:dyDescent="0.2">
      <c r="A20" s="17" t="str">
        <f t="shared" si="0"/>
        <v>0102601</v>
      </c>
      <c r="B20" s="18" t="s">
        <v>420</v>
      </c>
      <c r="C20" s="19">
        <v>26</v>
      </c>
      <c r="D20" s="18" t="s">
        <v>412</v>
      </c>
      <c r="E20" s="27">
        <v>19</v>
      </c>
      <c r="F20" s="315"/>
      <c r="G20" s="35"/>
      <c r="H20" s="324" t="s">
        <v>316</v>
      </c>
      <c r="I20" s="324"/>
      <c r="J20" s="324"/>
      <c r="K20" s="325"/>
      <c r="L20" s="31">
        <f>VLOOKUP($A20&amp;L$100,決統データ!$A$3:$DE$187,$E20+19,FALSE)</f>
        <v>864</v>
      </c>
    </row>
    <row r="21" spans="1:12" x14ac:dyDescent="0.2">
      <c r="A21" s="17" t="str">
        <f t="shared" si="0"/>
        <v>0102601</v>
      </c>
      <c r="B21" s="18" t="s">
        <v>420</v>
      </c>
      <c r="C21" s="19">
        <v>26</v>
      </c>
      <c r="D21" s="18" t="s">
        <v>412</v>
      </c>
      <c r="E21" s="27">
        <v>20</v>
      </c>
      <c r="F21" s="315"/>
      <c r="G21" s="35"/>
      <c r="H21" s="324" t="s">
        <v>904</v>
      </c>
      <c r="I21" s="324"/>
      <c r="J21" s="324"/>
      <c r="K21" s="325"/>
      <c r="L21" s="31">
        <f>VLOOKUP($A21&amp;L$100,決統データ!$A$3:$DE$187,$E21+19,FALSE)</f>
        <v>0</v>
      </c>
    </row>
    <row r="22" spans="1:12" x14ac:dyDescent="0.2">
      <c r="A22" s="17" t="str">
        <f t="shared" si="0"/>
        <v>0102601</v>
      </c>
      <c r="B22" s="18" t="s">
        <v>420</v>
      </c>
      <c r="C22" s="19">
        <v>26</v>
      </c>
      <c r="D22" s="18" t="s">
        <v>412</v>
      </c>
      <c r="E22" s="27">
        <v>21</v>
      </c>
      <c r="F22" s="315"/>
      <c r="G22" s="35"/>
      <c r="H22" s="286" t="s">
        <v>317</v>
      </c>
      <c r="I22" s="286"/>
      <c r="J22" s="286"/>
      <c r="K22" s="287"/>
      <c r="L22" s="31">
        <f>VLOOKUP($A22&amp;L$100,決統データ!$A$3:$DE$187,$E22+19,FALSE)</f>
        <v>1340</v>
      </c>
    </row>
    <row r="23" spans="1:12" x14ac:dyDescent="0.2">
      <c r="A23" s="17" t="str">
        <f t="shared" si="0"/>
        <v>0102601</v>
      </c>
      <c r="B23" s="18" t="s">
        <v>420</v>
      </c>
      <c r="C23" s="19">
        <v>26</v>
      </c>
      <c r="D23" s="18" t="s">
        <v>412</v>
      </c>
      <c r="E23" s="27">
        <v>22</v>
      </c>
      <c r="F23" s="316"/>
      <c r="G23" s="34" t="s">
        <v>141</v>
      </c>
      <c r="H23" s="286" t="s">
        <v>318</v>
      </c>
      <c r="I23" s="286"/>
      <c r="J23" s="286"/>
      <c r="K23" s="287"/>
      <c r="L23" s="31">
        <f>VLOOKUP($A23&amp;L$100,決統データ!$A$3:$DE$187,$E23+19,FALSE)</f>
        <v>16001</v>
      </c>
    </row>
    <row r="24" spans="1:12" x14ac:dyDescent="0.2">
      <c r="A24" s="17" t="str">
        <f t="shared" si="0"/>
        <v>0102601</v>
      </c>
      <c r="B24" s="18" t="s">
        <v>420</v>
      </c>
      <c r="C24" s="19">
        <v>26</v>
      </c>
      <c r="D24" s="18" t="s">
        <v>412</v>
      </c>
      <c r="E24" s="27">
        <v>23</v>
      </c>
      <c r="F24" s="314" t="s">
        <v>360</v>
      </c>
      <c r="G24" s="34" t="s">
        <v>175</v>
      </c>
      <c r="H24" s="286" t="s">
        <v>319</v>
      </c>
      <c r="I24" s="286"/>
      <c r="J24" s="286"/>
      <c r="K24" s="287"/>
      <c r="L24" s="31">
        <f>VLOOKUP($A24&amp;L$100,決統データ!$A$3:$DE$187,$E24+19,FALSE)</f>
        <v>12724</v>
      </c>
    </row>
    <row r="25" spans="1:12" x14ac:dyDescent="0.2">
      <c r="A25" s="17" t="str">
        <f t="shared" si="0"/>
        <v>0102601</v>
      </c>
      <c r="B25" s="18" t="s">
        <v>420</v>
      </c>
      <c r="C25" s="19">
        <v>26</v>
      </c>
      <c r="D25" s="18" t="s">
        <v>412</v>
      </c>
      <c r="E25" s="27">
        <v>24</v>
      </c>
      <c r="F25" s="315"/>
      <c r="G25" s="35"/>
      <c r="H25" s="286" t="s">
        <v>320</v>
      </c>
      <c r="I25" s="286"/>
      <c r="J25" s="286"/>
      <c r="K25" s="287"/>
      <c r="L25" s="31">
        <f>VLOOKUP($A25&amp;L$100,決統データ!$A$3:$DE$187,$E25+19,FALSE)</f>
        <v>8600</v>
      </c>
    </row>
    <row r="26" spans="1:12" x14ac:dyDescent="0.2">
      <c r="A26" s="17" t="str">
        <f t="shared" si="0"/>
        <v>0102601</v>
      </c>
      <c r="B26" s="18" t="s">
        <v>420</v>
      </c>
      <c r="C26" s="19">
        <v>26</v>
      </c>
      <c r="D26" s="18" t="s">
        <v>412</v>
      </c>
      <c r="E26" s="27">
        <v>25</v>
      </c>
      <c r="F26" s="315"/>
      <c r="G26" s="35"/>
      <c r="H26" s="286" t="s">
        <v>321</v>
      </c>
      <c r="I26" s="286"/>
      <c r="J26" s="286"/>
      <c r="K26" s="287"/>
      <c r="L26" s="31">
        <f>VLOOKUP($A26&amp;L$100,決統データ!$A$3:$DE$187,$E26+19,FALSE)</f>
        <v>0</v>
      </c>
    </row>
    <row r="27" spans="1:12" x14ac:dyDescent="0.2">
      <c r="A27" s="17" t="str">
        <f t="shared" si="0"/>
        <v>0102601</v>
      </c>
      <c r="B27" s="18" t="s">
        <v>420</v>
      </c>
      <c r="C27" s="19">
        <v>26</v>
      </c>
      <c r="D27" s="18" t="s">
        <v>412</v>
      </c>
      <c r="E27" s="27">
        <v>26</v>
      </c>
      <c r="F27" s="315"/>
      <c r="G27" s="35"/>
      <c r="H27" s="286" t="s">
        <v>322</v>
      </c>
      <c r="I27" s="286"/>
      <c r="J27" s="286"/>
      <c r="K27" s="287"/>
      <c r="L27" s="31">
        <f>VLOOKUP($A27&amp;L$100,決統データ!$A$3:$DE$187,$E27+19,FALSE)</f>
        <v>1436</v>
      </c>
    </row>
    <row r="28" spans="1:12" x14ac:dyDescent="0.2">
      <c r="A28" s="17" t="str">
        <f t="shared" si="0"/>
        <v>0102601</v>
      </c>
      <c r="B28" s="18" t="s">
        <v>420</v>
      </c>
      <c r="C28" s="19">
        <v>26</v>
      </c>
      <c r="D28" s="18" t="s">
        <v>412</v>
      </c>
      <c r="E28" s="27">
        <v>27</v>
      </c>
      <c r="F28" s="315"/>
      <c r="G28" s="35"/>
      <c r="H28" s="286" t="s">
        <v>323</v>
      </c>
      <c r="I28" s="286"/>
      <c r="J28" s="286"/>
      <c r="K28" s="287"/>
      <c r="L28" s="31">
        <f>VLOOKUP($A28&amp;L$100,決統データ!$A$3:$DE$187,$E28+19,FALSE)</f>
        <v>0</v>
      </c>
    </row>
    <row r="29" spans="1:12" x14ac:dyDescent="0.2">
      <c r="A29" s="17" t="str">
        <f t="shared" si="0"/>
        <v>0102601</v>
      </c>
      <c r="B29" s="18" t="s">
        <v>420</v>
      </c>
      <c r="C29" s="19">
        <v>26</v>
      </c>
      <c r="D29" s="18" t="s">
        <v>412</v>
      </c>
      <c r="E29" s="27">
        <v>28</v>
      </c>
      <c r="F29" s="315"/>
      <c r="G29" s="35"/>
      <c r="H29" s="286" t="s">
        <v>324</v>
      </c>
      <c r="I29" s="286"/>
      <c r="J29" s="286"/>
      <c r="K29" s="287"/>
      <c r="L29" s="31">
        <f>VLOOKUP($A29&amp;L$100,決統データ!$A$3:$DE$187,$E29+19,FALSE)</f>
        <v>0</v>
      </c>
    </row>
    <row r="30" spans="1:12" x14ac:dyDescent="0.2">
      <c r="A30" s="17" t="str">
        <f t="shared" si="0"/>
        <v>0102601</v>
      </c>
      <c r="B30" s="18" t="s">
        <v>420</v>
      </c>
      <c r="C30" s="19">
        <v>26</v>
      </c>
      <c r="D30" s="18" t="s">
        <v>412</v>
      </c>
      <c r="E30" s="27">
        <v>29</v>
      </c>
      <c r="F30" s="315"/>
      <c r="G30" s="35"/>
      <c r="H30" s="286" t="s">
        <v>325</v>
      </c>
      <c r="I30" s="286"/>
      <c r="J30" s="286"/>
      <c r="K30" s="287"/>
      <c r="L30" s="31">
        <f>VLOOKUP($A30&amp;L$100,決統データ!$A$3:$DE$187,$E30+19,FALSE)</f>
        <v>0</v>
      </c>
    </row>
    <row r="31" spans="1:12" x14ac:dyDescent="0.2">
      <c r="A31" s="17" t="str">
        <f t="shared" si="0"/>
        <v>0102601</v>
      </c>
      <c r="B31" s="18" t="s">
        <v>420</v>
      </c>
      <c r="C31" s="19">
        <v>26</v>
      </c>
      <c r="D31" s="18" t="s">
        <v>412</v>
      </c>
      <c r="E31" s="27">
        <v>30</v>
      </c>
      <c r="F31" s="315"/>
      <c r="G31" s="35"/>
      <c r="H31" s="286" t="s">
        <v>326</v>
      </c>
      <c r="I31" s="286"/>
      <c r="J31" s="286"/>
      <c r="K31" s="287"/>
      <c r="L31" s="31">
        <f>VLOOKUP($A31&amp;L$100,決統データ!$A$3:$DE$187,$E31+19,FALSE)</f>
        <v>0</v>
      </c>
    </row>
    <row r="32" spans="1:12" x14ac:dyDescent="0.2">
      <c r="A32" s="17" t="str">
        <f t="shared" si="0"/>
        <v>0102601</v>
      </c>
      <c r="B32" s="18" t="s">
        <v>420</v>
      </c>
      <c r="C32" s="19">
        <v>26</v>
      </c>
      <c r="D32" s="18" t="s">
        <v>412</v>
      </c>
      <c r="E32" s="27">
        <v>31</v>
      </c>
      <c r="F32" s="315"/>
      <c r="G32" s="35"/>
      <c r="H32" s="286" t="s">
        <v>327</v>
      </c>
      <c r="I32" s="286"/>
      <c r="J32" s="286"/>
      <c r="K32" s="287"/>
      <c r="L32" s="31">
        <f>VLOOKUP($A32&amp;L$100,決統データ!$A$3:$DE$187,$E32+19,FALSE)</f>
        <v>0</v>
      </c>
    </row>
    <row r="33" spans="1:12" x14ac:dyDescent="0.2">
      <c r="A33" s="17" t="str">
        <f t="shared" si="0"/>
        <v>0102601</v>
      </c>
      <c r="B33" s="18" t="s">
        <v>420</v>
      </c>
      <c r="C33" s="19">
        <v>26</v>
      </c>
      <c r="D33" s="18" t="s">
        <v>412</v>
      </c>
      <c r="E33" s="27">
        <v>32</v>
      </c>
      <c r="F33" s="315"/>
      <c r="G33" s="35"/>
      <c r="H33" s="286" t="s">
        <v>328</v>
      </c>
      <c r="I33" s="286"/>
      <c r="J33" s="286"/>
      <c r="K33" s="287"/>
      <c r="L33" s="31">
        <f>VLOOKUP($A33&amp;L$100,決統データ!$A$3:$DE$187,$E33+19,FALSE)</f>
        <v>2688</v>
      </c>
    </row>
    <row r="34" spans="1:12" x14ac:dyDescent="0.2">
      <c r="A34" s="17" t="str">
        <f t="shared" si="0"/>
        <v>0102601</v>
      </c>
      <c r="B34" s="18" t="s">
        <v>420</v>
      </c>
      <c r="C34" s="19">
        <v>26</v>
      </c>
      <c r="D34" s="18" t="s">
        <v>412</v>
      </c>
      <c r="E34" s="27">
        <v>33</v>
      </c>
      <c r="F34" s="315"/>
      <c r="G34" s="36" t="s">
        <v>139</v>
      </c>
      <c r="H34" s="286" t="s">
        <v>329</v>
      </c>
      <c r="I34" s="286"/>
      <c r="J34" s="286"/>
      <c r="K34" s="287"/>
      <c r="L34" s="31">
        <f>VLOOKUP($A34&amp;L$100,決統データ!$A$3:$DE$187,$E34+19,FALSE)</f>
        <v>16667</v>
      </c>
    </row>
    <row r="35" spans="1:12" x14ac:dyDescent="0.2">
      <c r="A35" s="17" t="str">
        <f t="shared" si="0"/>
        <v>0102601</v>
      </c>
      <c r="B35" s="18" t="s">
        <v>420</v>
      </c>
      <c r="C35" s="19">
        <v>26</v>
      </c>
      <c r="D35" s="18" t="s">
        <v>412</v>
      </c>
      <c r="E35" s="27">
        <v>34</v>
      </c>
      <c r="F35" s="315"/>
      <c r="G35" s="38"/>
      <c r="H35" s="286" t="s">
        <v>330</v>
      </c>
      <c r="I35" s="286"/>
      <c r="J35" s="286"/>
      <c r="K35" s="287"/>
      <c r="L35" s="31">
        <f>VLOOKUP($A35&amp;L$100,決統データ!$A$3:$DE$187,$E35+19,FALSE)</f>
        <v>9372</v>
      </c>
    </row>
    <row r="36" spans="1:12" x14ac:dyDescent="0.2">
      <c r="A36" s="17" t="str">
        <f t="shared" si="0"/>
        <v>0102601</v>
      </c>
      <c r="B36" s="18" t="s">
        <v>420</v>
      </c>
      <c r="C36" s="19">
        <v>26</v>
      </c>
      <c r="D36" s="18" t="s">
        <v>412</v>
      </c>
      <c r="E36" s="27">
        <v>35</v>
      </c>
      <c r="F36" s="315"/>
      <c r="G36" s="326" t="s">
        <v>190</v>
      </c>
      <c r="H36" s="327"/>
      <c r="I36" s="323" t="s">
        <v>331</v>
      </c>
      <c r="J36" s="286"/>
      <c r="K36" s="287"/>
      <c r="L36" s="31">
        <f>VLOOKUP($A36&amp;L$100,決統データ!$A$3:$DE$187,$E36+19,FALSE)</f>
        <v>0</v>
      </c>
    </row>
    <row r="37" spans="1:12" x14ac:dyDescent="0.2">
      <c r="A37" s="17" t="str">
        <f t="shared" si="0"/>
        <v>0102601</v>
      </c>
      <c r="B37" s="18" t="s">
        <v>420</v>
      </c>
      <c r="C37" s="19">
        <v>26</v>
      </c>
      <c r="D37" s="18" t="s">
        <v>412</v>
      </c>
      <c r="E37" s="27">
        <v>36</v>
      </c>
      <c r="F37" s="315"/>
      <c r="G37" s="328"/>
      <c r="H37" s="329"/>
      <c r="I37" s="323" t="s">
        <v>332</v>
      </c>
      <c r="J37" s="286"/>
      <c r="K37" s="287"/>
      <c r="L37" s="31">
        <f>VLOOKUP($A37&amp;L$100,決統データ!$A$3:$DE$187,$E37+19,FALSE)</f>
        <v>0</v>
      </c>
    </row>
    <row r="38" spans="1:12" x14ac:dyDescent="0.2">
      <c r="A38" s="17" t="str">
        <f t="shared" si="0"/>
        <v>0102601</v>
      </c>
      <c r="B38" s="18" t="s">
        <v>420</v>
      </c>
      <c r="C38" s="19">
        <v>26</v>
      </c>
      <c r="D38" s="18" t="s">
        <v>412</v>
      </c>
      <c r="E38" s="27">
        <v>37</v>
      </c>
      <c r="F38" s="315"/>
      <c r="G38" s="317" t="s">
        <v>168</v>
      </c>
      <c r="H38" s="323" t="s">
        <v>333</v>
      </c>
      <c r="I38" s="286"/>
      <c r="J38" s="286"/>
      <c r="K38" s="287"/>
      <c r="L38" s="31">
        <f>VLOOKUP($A38&amp;L$100,決統データ!$A$3:$DE$187,$E38+19,FALSE)</f>
        <v>0</v>
      </c>
    </row>
    <row r="39" spans="1:12" x14ac:dyDescent="0.2">
      <c r="A39" s="17" t="str">
        <f t="shared" si="0"/>
        <v>0102601</v>
      </c>
      <c r="B39" s="18" t="s">
        <v>420</v>
      </c>
      <c r="C39" s="19">
        <v>26</v>
      </c>
      <c r="D39" s="18" t="s">
        <v>412</v>
      </c>
      <c r="E39" s="27">
        <v>38</v>
      </c>
      <c r="F39" s="315"/>
      <c r="G39" s="318"/>
      <c r="H39" s="35"/>
      <c r="I39" s="332" t="s">
        <v>176</v>
      </c>
      <c r="J39" s="332"/>
      <c r="K39" s="333"/>
      <c r="L39" s="31">
        <f>VLOOKUP($A39&amp;L$100,決統データ!$A$3:$DE$187,$E39+19,FALSE)</f>
        <v>0</v>
      </c>
    </row>
    <row r="40" spans="1:12" x14ac:dyDescent="0.2">
      <c r="A40" s="17" t="str">
        <f t="shared" si="0"/>
        <v>0102601</v>
      </c>
      <c r="B40" s="18" t="s">
        <v>420</v>
      </c>
      <c r="C40" s="19">
        <v>26</v>
      </c>
      <c r="D40" s="18" t="s">
        <v>412</v>
      </c>
      <c r="E40" s="27">
        <v>39</v>
      </c>
      <c r="F40" s="315"/>
      <c r="G40" s="318"/>
      <c r="H40" s="323" t="s">
        <v>334</v>
      </c>
      <c r="I40" s="286"/>
      <c r="J40" s="286"/>
      <c r="K40" s="287"/>
      <c r="L40" s="31">
        <f>VLOOKUP($A40&amp;L$100,決統データ!$A$3:$DE$187,$E40+19,FALSE)</f>
        <v>9372</v>
      </c>
    </row>
    <row r="41" spans="1:12" x14ac:dyDescent="0.2">
      <c r="A41" s="17" t="str">
        <f t="shared" si="0"/>
        <v>0102601</v>
      </c>
      <c r="B41" s="18" t="s">
        <v>420</v>
      </c>
      <c r="C41" s="19">
        <v>26</v>
      </c>
      <c r="D41" s="18" t="s">
        <v>412</v>
      </c>
      <c r="E41" s="27">
        <v>40</v>
      </c>
      <c r="F41" s="315"/>
      <c r="G41" s="319"/>
      <c r="H41" s="35"/>
      <c r="I41" s="334" t="s">
        <v>176</v>
      </c>
      <c r="J41" s="334"/>
      <c r="K41" s="335"/>
      <c r="L41" s="31">
        <f>VLOOKUP($A41&amp;L$100,決統データ!$A$3:$DE$187,$E41+19,FALSE)</f>
        <v>8600</v>
      </c>
    </row>
    <row r="42" spans="1:12" x14ac:dyDescent="0.2">
      <c r="A42" s="17" t="str">
        <f t="shared" si="0"/>
        <v>0102601</v>
      </c>
      <c r="B42" s="18" t="s">
        <v>420</v>
      </c>
      <c r="C42" s="19">
        <v>26</v>
      </c>
      <c r="D42" s="18" t="s">
        <v>412</v>
      </c>
      <c r="E42" s="27">
        <v>41</v>
      </c>
      <c r="F42" s="315"/>
      <c r="G42" s="320" t="s">
        <v>183</v>
      </c>
      <c r="H42" s="337" t="s">
        <v>147</v>
      </c>
      <c r="I42" s="338"/>
      <c r="J42" s="336" t="s">
        <v>286</v>
      </c>
      <c r="K42" s="39" t="s">
        <v>42</v>
      </c>
      <c r="L42" s="31">
        <f>VLOOKUP($A42&amp;L$100,決統データ!$A$3:$DE$187,$E42+19,FALSE)</f>
        <v>0</v>
      </c>
    </row>
    <row r="43" spans="1:12" x14ac:dyDescent="0.2">
      <c r="A43" s="17" t="str">
        <f t="shared" si="0"/>
        <v>0102601</v>
      </c>
      <c r="B43" s="18" t="s">
        <v>420</v>
      </c>
      <c r="C43" s="19">
        <v>26</v>
      </c>
      <c r="D43" s="18" t="s">
        <v>412</v>
      </c>
      <c r="E43" s="27">
        <v>42</v>
      </c>
      <c r="F43" s="315"/>
      <c r="G43" s="321"/>
      <c r="H43" s="339"/>
      <c r="I43" s="340"/>
      <c r="J43" s="315"/>
      <c r="K43" s="39" t="s">
        <v>43</v>
      </c>
      <c r="L43" s="31">
        <f>VLOOKUP($A43&amp;L$100,決統データ!$A$3:$DE$187,$E43+19,FALSE)</f>
        <v>8600</v>
      </c>
    </row>
    <row r="44" spans="1:12" x14ac:dyDescent="0.2">
      <c r="A44" s="17" t="str">
        <f t="shared" si="0"/>
        <v>0102601</v>
      </c>
      <c r="B44" s="18" t="s">
        <v>420</v>
      </c>
      <c r="C44" s="19">
        <v>26</v>
      </c>
      <c r="D44" s="18" t="s">
        <v>412</v>
      </c>
      <c r="E44" s="27">
        <v>43</v>
      </c>
      <c r="F44" s="315"/>
      <c r="G44" s="321"/>
      <c r="H44" s="341"/>
      <c r="I44" s="342"/>
      <c r="J44" s="316"/>
      <c r="K44" s="39" t="s">
        <v>335</v>
      </c>
      <c r="L44" s="31">
        <f>VLOOKUP($A44&amp;L$100,決統データ!$A$3:$DE$187,$E44+19,FALSE)</f>
        <v>0</v>
      </c>
    </row>
    <row r="45" spans="1:12" x14ac:dyDescent="0.2">
      <c r="A45" s="17" t="str">
        <f t="shared" si="0"/>
        <v>0102601</v>
      </c>
      <c r="B45" s="18" t="s">
        <v>420</v>
      </c>
      <c r="C45" s="19">
        <v>26</v>
      </c>
      <c r="D45" s="18" t="s">
        <v>412</v>
      </c>
      <c r="E45" s="27">
        <v>44</v>
      </c>
      <c r="F45" s="315"/>
      <c r="G45" s="321"/>
      <c r="H45" s="323" t="s">
        <v>336</v>
      </c>
      <c r="I45" s="286"/>
      <c r="J45" s="286"/>
      <c r="K45" s="287"/>
      <c r="L45" s="31">
        <f>VLOOKUP($A45&amp;L$100,決統データ!$A$3:$DE$187,$E45+19,FALSE)</f>
        <v>0</v>
      </c>
    </row>
    <row r="46" spans="1:12" x14ac:dyDescent="0.2">
      <c r="A46" s="17" t="str">
        <f t="shared" si="0"/>
        <v>0102601</v>
      </c>
      <c r="B46" s="18" t="s">
        <v>420</v>
      </c>
      <c r="C46" s="19">
        <v>26</v>
      </c>
      <c r="D46" s="18" t="s">
        <v>412</v>
      </c>
      <c r="E46" s="27">
        <v>45</v>
      </c>
      <c r="F46" s="315"/>
      <c r="G46" s="321"/>
      <c r="H46" s="323" t="s">
        <v>337</v>
      </c>
      <c r="I46" s="286"/>
      <c r="J46" s="286"/>
      <c r="K46" s="287"/>
      <c r="L46" s="31">
        <f>VLOOKUP($A46&amp;L$100,決統データ!$A$3:$DE$187,$E46+19,FALSE)</f>
        <v>0</v>
      </c>
    </row>
    <row r="47" spans="1:12" x14ac:dyDescent="0.2">
      <c r="A47" s="17" t="str">
        <f t="shared" si="0"/>
        <v>0102601</v>
      </c>
      <c r="B47" s="18" t="s">
        <v>420</v>
      </c>
      <c r="C47" s="19">
        <v>26</v>
      </c>
      <c r="D47" s="18" t="s">
        <v>412</v>
      </c>
      <c r="E47" s="27">
        <v>46</v>
      </c>
      <c r="F47" s="315"/>
      <c r="G47" s="321"/>
      <c r="H47" s="323" t="s">
        <v>338</v>
      </c>
      <c r="I47" s="286"/>
      <c r="J47" s="286"/>
      <c r="K47" s="287"/>
      <c r="L47" s="31">
        <f>VLOOKUP($A47&amp;L$100,決統データ!$A$3:$DE$187,$E47+19,FALSE)</f>
        <v>0</v>
      </c>
    </row>
    <row r="48" spans="1:12" x14ac:dyDescent="0.2">
      <c r="A48" s="17" t="str">
        <f t="shared" si="0"/>
        <v>0102601</v>
      </c>
      <c r="B48" s="18" t="s">
        <v>420</v>
      </c>
      <c r="C48" s="19">
        <v>26</v>
      </c>
      <c r="D48" s="18" t="s">
        <v>412</v>
      </c>
      <c r="E48" s="27">
        <v>47</v>
      </c>
      <c r="F48" s="315"/>
      <c r="G48" s="321"/>
      <c r="H48" s="323" t="s">
        <v>339</v>
      </c>
      <c r="I48" s="286"/>
      <c r="J48" s="286"/>
      <c r="K48" s="287"/>
      <c r="L48" s="31">
        <f>VLOOKUP($A48&amp;L$100,決統データ!$A$3:$DE$187,$E48+19,FALSE)</f>
        <v>0</v>
      </c>
    </row>
    <row r="49" spans="1:12" x14ac:dyDescent="0.2">
      <c r="A49" s="17" t="str">
        <f t="shared" si="0"/>
        <v>0102601</v>
      </c>
      <c r="B49" s="18" t="s">
        <v>420</v>
      </c>
      <c r="C49" s="19">
        <v>26</v>
      </c>
      <c r="D49" s="18" t="s">
        <v>412</v>
      </c>
      <c r="E49" s="27">
        <v>48</v>
      </c>
      <c r="F49" s="315"/>
      <c r="G49" s="322"/>
      <c r="H49" s="323" t="s">
        <v>335</v>
      </c>
      <c r="I49" s="286"/>
      <c r="J49" s="286"/>
      <c r="K49" s="287"/>
      <c r="L49" s="31">
        <f>VLOOKUP($A49&amp;L$100,決統データ!$A$3:$DE$187,$E49+19,FALSE)</f>
        <v>772</v>
      </c>
    </row>
    <row r="50" spans="1:12" x14ac:dyDescent="0.2">
      <c r="A50" s="17" t="str">
        <f t="shared" si="0"/>
        <v>0102601</v>
      </c>
      <c r="B50" s="18" t="s">
        <v>420</v>
      </c>
      <c r="C50" s="19">
        <v>26</v>
      </c>
      <c r="D50" s="18" t="s">
        <v>412</v>
      </c>
      <c r="E50" s="27">
        <v>49</v>
      </c>
      <c r="F50" s="315"/>
      <c r="G50" s="323" t="s">
        <v>340</v>
      </c>
      <c r="H50" s="286"/>
      <c r="I50" s="286"/>
      <c r="J50" s="286"/>
      <c r="K50" s="287"/>
      <c r="L50" s="31">
        <f>VLOOKUP($A50&amp;L$100,決統データ!$A$3:$DE$187,$E50+19,FALSE)</f>
        <v>7295</v>
      </c>
    </row>
    <row r="51" spans="1:12" x14ac:dyDescent="0.2">
      <c r="A51" s="17" t="str">
        <f t="shared" si="0"/>
        <v>0102601</v>
      </c>
      <c r="B51" s="18" t="s">
        <v>420</v>
      </c>
      <c r="C51" s="19">
        <v>26</v>
      </c>
      <c r="D51" s="18" t="s">
        <v>412</v>
      </c>
      <c r="E51" s="27">
        <v>50</v>
      </c>
      <c r="F51" s="315"/>
      <c r="G51" s="336" t="s">
        <v>341</v>
      </c>
      <c r="H51" s="289" t="s">
        <v>177</v>
      </c>
      <c r="I51" s="290"/>
      <c r="J51" s="290"/>
      <c r="K51" s="291"/>
      <c r="L51" s="31">
        <f>VLOOKUP($A51&amp;L$100,決統データ!$A$3:$DE$187,$E51+19,FALSE)</f>
        <v>0</v>
      </c>
    </row>
    <row r="52" spans="1:12" x14ac:dyDescent="0.2">
      <c r="A52" s="17" t="str">
        <f t="shared" si="0"/>
        <v>0102601</v>
      </c>
      <c r="B52" s="18" t="s">
        <v>420</v>
      </c>
      <c r="C52" s="19">
        <v>26</v>
      </c>
      <c r="D52" s="18" t="s">
        <v>412</v>
      </c>
      <c r="E52" s="27">
        <v>51</v>
      </c>
      <c r="F52" s="315"/>
      <c r="G52" s="315"/>
      <c r="H52" s="289" t="s">
        <v>44</v>
      </c>
      <c r="I52" s="290"/>
      <c r="J52" s="290"/>
      <c r="K52" s="291"/>
      <c r="L52" s="31">
        <f>VLOOKUP($A52&amp;L$100,決統データ!$A$3:$DE$187,$E52+19,FALSE)</f>
        <v>0</v>
      </c>
    </row>
    <row r="53" spans="1:12" x14ac:dyDescent="0.2">
      <c r="A53" s="17" t="str">
        <f t="shared" si="0"/>
        <v>0102601</v>
      </c>
      <c r="B53" s="18" t="s">
        <v>420</v>
      </c>
      <c r="C53" s="19">
        <v>26</v>
      </c>
      <c r="D53" s="18" t="s">
        <v>412</v>
      </c>
      <c r="E53" s="27">
        <v>52</v>
      </c>
      <c r="F53" s="315"/>
      <c r="G53" s="316"/>
      <c r="H53" s="289" t="s">
        <v>178</v>
      </c>
      <c r="I53" s="290"/>
      <c r="J53" s="290"/>
      <c r="K53" s="291"/>
      <c r="L53" s="31">
        <f>VLOOKUP($A53&amp;L$100,決統データ!$A$3:$DE$187,$E53+19,FALSE)</f>
        <v>0</v>
      </c>
    </row>
    <row r="54" spans="1:12" x14ac:dyDescent="0.2">
      <c r="A54" s="17" t="str">
        <f t="shared" si="0"/>
        <v>0102601</v>
      </c>
      <c r="B54" s="18" t="s">
        <v>420</v>
      </c>
      <c r="C54" s="19">
        <v>26</v>
      </c>
      <c r="D54" s="18" t="s">
        <v>412</v>
      </c>
      <c r="E54" s="27">
        <v>53</v>
      </c>
      <c r="F54" s="315"/>
      <c r="G54" s="323" t="s">
        <v>342</v>
      </c>
      <c r="H54" s="286"/>
      <c r="I54" s="286"/>
      <c r="J54" s="286"/>
      <c r="K54" s="287"/>
      <c r="L54" s="31">
        <f>VLOOKUP($A54&amp;L$100,決統データ!$A$3:$DE$187,$E54+19,FALSE)</f>
        <v>0</v>
      </c>
    </row>
    <row r="55" spans="1:12" x14ac:dyDescent="0.2">
      <c r="A55" s="17" t="str">
        <f t="shared" si="0"/>
        <v>0102601</v>
      </c>
      <c r="B55" s="18" t="s">
        <v>420</v>
      </c>
      <c r="C55" s="19">
        <v>26</v>
      </c>
      <c r="D55" s="18" t="s">
        <v>412</v>
      </c>
      <c r="E55" s="27">
        <v>54</v>
      </c>
      <c r="F55" s="315"/>
      <c r="G55" s="323" t="s">
        <v>343</v>
      </c>
      <c r="H55" s="286"/>
      <c r="I55" s="286"/>
      <c r="J55" s="286"/>
      <c r="K55" s="287"/>
      <c r="L55" s="31">
        <f>VLOOKUP($A55&amp;L$100,決統データ!$A$3:$DE$187,$E55+19,FALSE)</f>
        <v>0</v>
      </c>
    </row>
    <row r="56" spans="1:12" x14ac:dyDescent="0.2">
      <c r="A56" s="17" t="str">
        <f t="shared" si="0"/>
        <v>0102601</v>
      </c>
      <c r="B56" s="18" t="s">
        <v>420</v>
      </c>
      <c r="C56" s="19">
        <v>26</v>
      </c>
      <c r="D56" s="18" t="s">
        <v>412</v>
      </c>
      <c r="E56" s="27">
        <v>55</v>
      </c>
      <c r="F56" s="315"/>
      <c r="G56" s="323" t="s">
        <v>344</v>
      </c>
      <c r="H56" s="286"/>
      <c r="I56" s="286"/>
      <c r="J56" s="286"/>
      <c r="K56" s="287"/>
      <c r="L56" s="31">
        <f>VLOOKUP($A56&amp;L$100,決統データ!$A$3:$DE$187,$E56+19,FALSE)</f>
        <v>0</v>
      </c>
    </row>
    <row r="57" spans="1:12" x14ac:dyDescent="0.2">
      <c r="A57" s="17" t="str">
        <f t="shared" si="0"/>
        <v>0102601</v>
      </c>
      <c r="B57" s="18" t="s">
        <v>420</v>
      </c>
      <c r="C57" s="19">
        <v>26</v>
      </c>
      <c r="D57" s="18" t="s">
        <v>412</v>
      </c>
      <c r="E57" s="27">
        <v>56</v>
      </c>
      <c r="F57" s="316"/>
      <c r="G57" s="34" t="s">
        <v>141</v>
      </c>
      <c r="H57" s="286" t="s">
        <v>345</v>
      </c>
      <c r="I57" s="286"/>
      <c r="J57" s="286"/>
      <c r="K57" s="287"/>
      <c r="L57" s="31">
        <f>VLOOKUP($A57&amp;L$100,決統データ!$A$3:$DE$187,$E57+19,FALSE)</f>
        <v>-3943</v>
      </c>
    </row>
    <row r="58" spans="1:12" x14ac:dyDescent="0.2">
      <c r="A58" s="17" t="str">
        <f t="shared" si="0"/>
        <v>0102601</v>
      </c>
      <c r="B58" s="18" t="s">
        <v>420</v>
      </c>
      <c r="C58" s="19">
        <v>26</v>
      </c>
      <c r="D58" s="18" t="s">
        <v>412</v>
      </c>
      <c r="E58" s="27">
        <v>57</v>
      </c>
      <c r="F58" s="36" t="s">
        <v>150</v>
      </c>
      <c r="G58" s="286" t="s">
        <v>346</v>
      </c>
      <c r="H58" s="286"/>
      <c r="I58" s="286"/>
      <c r="J58" s="286"/>
      <c r="K58" s="287"/>
      <c r="L58" s="31">
        <f>VLOOKUP($A58&amp;L$100,決統データ!$A$3:$DE$187,$E58+19,FALSE)</f>
        <v>12058</v>
      </c>
    </row>
    <row r="59" spans="1:12" x14ac:dyDescent="0.2">
      <c r="A59" s="17" t="str">
        <f t="shared" si="0"/>
        <v>0102601</v>
      </c>
      <c r="B59" s="18" t="s">
        <v>420</v>
      </c>
      <c r="C59" s="19">
        <v>26</v>
      </c>
      <c r="D59" s="18" t="s">
        <v>412</v>
      </c>
      <c r="E59" s="27">
        <v>58</v>
      </c>
      <c r="F59" s="36" t="s">
        <v>151</v>
      </c>
      <c r="G59" s="286" t="s">
        <v>347</v>
      </c>
      <c r="H59" s="286"/>
      <c r="I59" s="286"/>
      <c r="J59" s="286"/>
      <c r="K59" s="287"/>
      <c r="L59" s="31">
        <f>VLOOKUP($A59&amp;L$100,決統データ!$A$3:$DE$187,$E59+19,FALSE)</f>
        <v>63</v>
      </c>
    </row>
    <row r="60" spans="1:12" x14ac:dyDescent="0.2">
      <c r="A60" s="17" t="str">
        <f t="shared" si="0"/>
        <v>0102601</v>
      </c>
      <c r="B60" s="18" t="s">
        <v>420</v>
      </c>
      <c r="C60" s="19">
        <v>26</v>
      </c>
      <c r="D60" s="18" t="s">
        <v>412</v>
      </c>
      <c r="E60" s="27">
        <v>59</v>
      </c>
      <c r="F60" s="40" t="s">
        <v>191</v>
      </c>
      <c r="G60" s="323" t="s">
        <v>348</v>
      </c>
      <c r="H60" s="286"/>
      <c r="I60" s="286"/>
      <c r="J60" s="286"/>
      <c r="K60" s="287"/>
      <c r="L60" s="31">
        <f>VLOOKUP($A60&amp;L$100,決統データ!$A$3:$DE$187,$E60+19,FALSE)</f>
        <v>19308</v>
      </c>
    </row>
    <row r="61" spans="1:12" x14ac:dyDescent="0.2">
      <c r="A61" s="17" t="str">
        <f t="shared" si="0"/>
        <v>0102601</v>
      </c>
      <c r="B61" s="18" t="s">
        <v>420</v>
      </c>
      <c r="C61" s="19">
        <v>26</v>
      </c>
      <c r="D61" s="18" t="s">
        <v>412</v>
      </c>
      <c r="E61" s="27">
        <v>60</v>
      </c>
      <c r="F61" s="41"/>
      <c r="G61" s="35"/>
      <c r="H61" s="286" t="s">
        <v>349</v>
      </c>
      <c r="I61" s="286"/>
      <c r="J61" s="286"/>
      <c r="K61" s="287"/>
      <c r="L61" s="31">
        <f>VLOOKUP($A61&amp;L$100,決統データ!$A$3:$DE$187,$E61+19,FALSE)</f>
        <v>0</v>
      </c>
    </row>
    <row r="62" spans="1:12" x14ac:dyDescent="0.2">
      <c r="A62" s="17" t="str">
        <f t="shared" si="0"/>
        <v>0102602</v>
      </c>
      <c r="B62" s="18" t="s">
        <v>420</v>
      </c>
      <c r="C62" s="19">
        <v>26</v>
      </c>
      <c r="D62" s="18" t="s">
        <v>418</v>
      </c>
      <c r="E62" s="27">
        <v>1</v>
      </c>
      <c r="F62" s="42" t="s">
        <v>192</v>
      </c>
      <c r="G62" s="286" t="s">
        <v>350</v>
      </c>
      <c r="H62" s="286"/>
      <c r="I62" s="286"/>
      <c r="J62" s="286"/>
      <c r="K62" s="287"/>
      <c r="L62" s="31">
        <f>VLOOKUP($A62&amp;L$100,決統データ!$A$3:$DE$187,$E62+19,FALSE)</f>
        <v>0</v>
      </c>
    </row>
    <row r="63" spans="1:12" x14ac:dyDescent="0.2">
      <c r="A63" s="17" t="str">
        <f t="shared" si="0"/>
        <v>0102602</v>
      </c>
      <c r="B63" s="18" t="s">
        <v>420</v>
      </c>
      <c r="C63" s="19">
        <v>26</v>
      </c>
      <c r="D63" s="18" t="s">
        <v>418</v>
      </c>
      <c r="E63" s="27">
        <v>2</v>
      </c>
      <c r="F63" s="34" t="s">
        <v>140</v>
      </c>
      <c r="G63" s="330" t="s">
        <v>203</v>
      </c>
      <c r="H63" s="330"/>
      <c r="I63" s="330"/>
      <c r="J63" s="330"/>
      <c r="K63" s="331"/>
      <c r="L63" s="31">
        <f>VLOOKUP($A63&amp;L$100,決統データ!$A$3:$DE$187,$E63+19,FALSE)</f>
        <v>31303</v>
      </c>
    </row>
    <row r="64" spans="1:12" x14ac:dyDescent="0.2">
      <c r="A64" s="17" t="str">
        <f t="shared" si="0"/>
        <v>0102602</v>
      </c>
      <c r="B64" s="18" t="s">
        <v>420</v>
      </c>
      <c r="C64" s="19">
        <v>26</v>
      </c>
      <c r="D64" s="18" t="s">
        <v>418</v>
      </c>
      <c r="E64" s="27">
        <v>3</v>
      </c>
      <c r="F64" s="34" t="s">
        <v>142</v>
      </c>
      <c r="G64" s="286" t="s">
        <v>351</v>
      </c>
      <c r="H64" s="286"/>
      <c r="I64" s="286"/>
      <c r="J64" s="286"/>
      <c r="K64" s="287"/>
      <c r="L64" s="31">
        <f>VLOOKUP($A64&amp;L$100,決統データ!$A$3:$DE$187,$E64+19,FALSE)</f>
        <v>0</v>
      </c>
    </row>
    <row r="65" spans="1:12" x14ac:dyDescent="0.2">
      <c r="A65" s="17" t="str">
        <f t="shared" si="0"/>
        <v>0102602</v>
      </c>
      <c r="B65" s="18" t="s">
        <v>420</v>
      </c>
      <c r="C65" s="19">
        <v>26</v>
      </c>
      <c r="D65" s="18" t="s">
        <v>418</v>
      </c>
      <c r="E65" s="27">
        <v>4</v>
      </c>
      <c r="F65" s="336" t="s">
        <v>363</v>
      </c>
      <c r="G65" s="345" t="s">
        <v>352</v>
      </c>
      <c r="H65" s="292"/>
      <c r="I65" s="292"/>
      <c r="J65" s="292"/>
      <c r="K65" s="293"/>
      <c r="L65" s="31">
        <f>VLOOKUP($A65&amp;L$100,決統データ!$A$3:$DE$187,$E65+19,FALSE)</f>
        <v>0</v>
      </c>
    </row>
    <row r="66" spans="1:12" x14ac:dyDescent="0.2">
      <c r="A66" s="17" t="str">
        <f t="shared" si="0"/>
        <v>0102602</v>
      </c>
      <c r="B66" s="18" t="s">
        <v>420</v>
      </c>
      <c r="C66" s="19">
        <v>26</v>
      </c>
      <c r="D66" s="18" t="s">
        <v>418</v>
      </c>
      <c r="E66" s="27">
        <v>5</v>
      </c>
      <c r="F66" s="315"/>
      <c r="G66" s="345" t="s">
        <v>353</v>
      </c>
      <c r="H66" s="292"/>
      <c r="I66" s="292"/>
      <c r="J66" s="292"/>
      <c r="K66" s="293"/>
      <c r="L66" s="31">
        <f>VLOOKUP($A66&amp;L$100,決統データ!$A$3:$DE$187,$E66+19,FALSE)</f>
        <v>0</v>
      </c>
    </row>
    <row r="67" spans="1:12" x14ac:dyDescent="0.2">
      <c r="A67" s="17" t="str">
        <f t="shared" si="0"/>
        <v>0102602</v>
      </c>
      <c r="B67" s="18" t="s">
        <v>420</v>
      </c>
      <c r="C67" s="19">
        <v>26</v>
      </c>
      <c r="D67" s="18" t="s">
        <v>418</v>
      </c>
      <c r="E67" s="27">
        <v>6</v>
      </c>
      <c r="F67" s="316"/>
      <c r="G67" s="345" t="s">
        <v>335</v>
      </c>
      <c r="H67" s="292"/>
      <c r="I67" s="292"/>
      <c r="J67" s="292"/>
      <c r="K67" s="293"/>
      <c r="L67" s="31">
        <f>VLOOKUP($A67&amp;L$100,決統データ!$A$3:$DE$187,$E67+19,FALSE)</f>
        <v>0</v>
      </c>
    </row>
    <row r="68" spans="1:12" x14ac:dyDescent="0.2">
      <c r="A68" s="17" t="str">
        <f t="shared" ref="A68:A91" si="1">+B68&amp;C68&amp;D68</f>
        <v>0102602</v>
      </c>
      <c r="B68" s="18" t="s">
        <v>420</v>
      </c>
      <c r="C68" s="19">
        <v>26</v>
      </c>
      <c r="D68" s="18" t="s">
        <v>418</v>
      </c>
      <c r="E68" s="27">
        <v>7</v>
      </c>
      <c r="F68" s="34" t="s">
        <v>143</v>
      </c>
      <c r="G68" s="286" t="s">
        <v>354</v>
      </c>
      <c r="H68" s="286"/>
      <c r="I68" s="286"/>
      <c r="J68" s="286"/>
      <c r="K68" s="287"/>
      <c r="L68" s="31">
        <f>VLOOKUP($A68&amp;L$100,決統データ!$A$3:$DE$187,$E68+19,FALSE)</f>
        <v>0</v>
      </c>
    </row>
    <row r="69" spans="1:12" x14ac:dyDescent="0.2">
      <c r="A69" s="17" t="str">
        <f t="shared" si="1"/>
        <v>0102602</v>
      </c>
      <c r="B69" s="18" t="s">
        <v>420</v>
      </c>
      <c r="C69" s="19">
        <v>26</v>
      </c>
      <c r="D69" s="18" t="s">
        <v>418</v>
      </c>
      <c r="E69" s="27">
        <v>8</v>
      </c>
      <c r="F69" s="43" t="s">
        <v>144</v>
      </c>
      <c r="G69" s="346" t="s">
        <v>145</v>
      </c>
      <c r="H69" s="346"/>
      <c r="I69" s="347"/>
      <c r="J69" s="323" t="s">
        <v>355</v>
      </c>
      <c r="K69" s="287"/>
      <c r="L69" s="31">
        <f>VLOOKUP($A69&amp;L$100,決統データ!$A$3:$DE$187,$E69+19,FALSE)</f>
        <v>31303</v>
      </c>
    </row>
    <row r="70" spans="1:12" x14ac:dyDescent="0.2">
      <c r="A70" s="17" t="str">
        <f t="shared" si="1"/>
        <v>0102602</v>
      </c>
      <c r="B70" s="18" t="s">
        <v>420</v>
      </c>
      <c r="C70" s="19">
        <v>26</v>
      </c>
      <c r="D70" s="18" t="s">
        <v>418</v>
      </c>
      <c r="E70" s="27">
        <v>9</v>
      </c>
      <c r="F70" s="44"/>
      <c r="G70" s="343" t="s">
        <v>146</v>
      </c>
      <c r="H70" s="343"/>
      <c r="I70" s="344"/>
      <c r="J70" s="323" t="s">
        <v>356</v>
      </c>
      <c r="K70" s="287"/>
      <c r="L70" s="31">
        <f>VLOOKUP($A70&amp;L$100,決統データ!$A$3:$DE$187,$E70+19,FALSE)</f>
        <v>0</v>
      </c>
    </row>
    <row r="71" spans="1:12" x14ac:dyDescent="0.2">
      <c r="A71" s="17" t="str">
        <f t="shared" si="1"/>
        <v>0102602</v>
      </c>
      <c r="B71" s="18" t="s">
        <v>420</v>
      </c>
      <c r="C71" s="19">
        <v>26</v>
      </c>
      <c r="D71" s="18" t="s">
        <v>418</v>
      </c>
      <c r="E71" s="27">
        <v>21</v>
      </c>
      <c r="F71" s="283" t="s">
        <v>193</v>
      </c>
      <c r="G71" s="284"/>
      <c r="H71" s="284"/>
      <c r="I71" s="284"/>
      <c r="J71" s="284"/>
      <c r="K71" s="285"/>
      <c r="L71" s="31">
        <f>VLOOKUP($A71&amp;L$100,決統データ!$A$3:$DE$187,$E71+19,FALSE)</f>
        <v>0</v>
      </c>
    </row>
    <row r="72" spans="1:12" x14ac:dyDescent="0.2">
      <c r="A72" s="17" t="str">
        <f t="shared" si="1"/>
        <v>0102602</v>
      </c>
      <c r="B72" s="18" t="s">
        <v>420</v>
      </c>
      <c r="C72" s="19">
        <v>26</v>
      </c>
      <c r="D72" s="18" t="s">
        <v>418</v>
      </c>
      <c r="E72" s="27">
        <v>22</v>
      </c>
      <c r="F72" s="283" t="s">
        <v>194</v>
      </c>
      <c r="G72" s="284"/>
      <c r="H72" s="284"/>
      <c r="I72" s="284"/>
      <c r="J72" s="284"/>
      <c r="K72" s="285"/>
      <c r="L72" s="31">
        <f>VLOOKUP($A72&amp;L$100,決統データ!$A$3:$DE$187,$E72+19,FALSE)</f>
        <v>0</v>
      </c>
    </row>
    <row r="73" spans="1:12" x14ac:dyDescent="0.2">
      <c r="A73" s="17"/>
      <c r="B73" s="18"/>
      <c r="C73" s="19"/>
      <c r="D73" s="18"/>
      <c r="F73" s="35" t="s">
        <v>248</v>
      </c>
      <c r="G73" s="45"/>
      <c r="H73" s="45"/>
      <c r="I73" s="45"/>
      <c r="J73" s="45"/>
      <c r="K73" s="46"/>
      <c r="L73" s="33"/>
    </row>
    <row r="74" spans="1:12" x14ac:dyDescent="0.2">
      <c r="A74" s="17" t="str">
        <f t="shared" si="1"/>
        <v>0102602</v>
      </c>
      <c r="B74" s="18" t="s">
        <v>420</v>
      </c>
      <c r="C74" s="19">
        <v>26</v>
      </c>
      <c r="D74" s="18" t="s">
        <v>418</v>
      </c>
      <c r="E74" s="27">
        <v>51</v>
      </c>
      <c r="F74" s="36" t="s">
        <v>148</v>
      </c>
      <c r="G74" s="286" t="s">
        <v>357</v>
      </c>
      <c r="H74" s="286"/>
      <c r="I74" s="286"/>
      <c r="J74" s="286"/>
      <c r="K74" s="287"/>
      <c r="L74" s="32">
        <f>VLOOKUP($A74&amp;L$100,決統データ!$A$3:$DE$187,$E74+19,FALSE)</f>
        <v>111</v>
      </c>
    </row>
    <row r="75" spans="1:12" x14ac:dyDescent="0.2">
      <c r="A75" s="17" t="str">
        <f t="shared" si="1"/>
        <v>0102602</v>
      </c>
      <c r="B75" s="18" t="s">
        <v>420</v>
      </c>
      <c r="C75" s="19">
        <v>26</v>
      </c>
      <c r="D75" s="18" t="s">
        <v>418</v>
      </c>
      <c r="E75" s="27">
        <v>52</v>
      </c>
      <c r="F75" s="36" t="s">
        <v>149</v>
      </c>
      <c r="G75" s="286" t="s">
        <v>358</v>
      </c>
      <c r="H75" s="286"/>
      <c r="I75" s="286"/>
      <c r="J75" s="286"/>
      <c r="K75" s="287"/>
      <c r="L75" s="32">
        <f>VLOOKUP($A75&amp;L$100,決統データ!$A$3:$DE$187,$E75+19,FALSE)</f>
        <v>0</v>
      </c>
    </row>
    <row r="76" spans="1:12" x14ac:dyDescent="0.2">
      <c r="A76" s="17"/>
      <c r="B76" s="18"/>
      <c r="C76" s="19"/>
      <c r="D76" s="18"/>
      <c r="F76" s="289" t="s">
        <v>249</v>
      </c>
      <c r="G76" s="290"/>
      <c r="H76" s="290"/>
      <c r="I76" s="290"/>
      <c r="J76" s="290"/>
      <c r="K76" s="291"/>
      <c r="L76" s="33"/>
    </row>
    <row r="77" spans="1:12" x14ac:dyDescent="0.2">
      <c r="A77" s="17" t="str">
        <f t="shared" si="1"/>
        <v>0102602</v>
      </c>
      <c r="B77" s="18" t="s">
        <v>420</v>
      </c>
      <c r="C77" s="19">
        <v>26</v>
      </c>
      <c r="D77" s="18" t="s">
        <v>418</v>
      </c>
      <c r="E77" s="27">
        <v>53</v>
      </c>
      <c r="F77" s="36" t="s">
        <v>148</v>
      </c>
      <c r="G77" s="292" t="s">
        <v>357</v>
      </c>
      <c r="H77" s="292"/>
      <c r="I77" s="292"/>
      <c r="J77" s="292"/>
      <c r="K77" s="293"/>
      <c r="L77" s="32">
        <f>VLOOKUP($A77&amp;L$100,決統データ!$A$3:$DE$187,$E77+19,FALSE)</f>
        <v>1436</v>
      </c>
    </row>
    <row r="78" spans="1:12" x14ac:dyDescent="0.2">
      <c r="A78" s="17" t="str">
        <f t="shared" si="1"/>
        <v>0102602</v>
      </c>
      <c r="B78" s="18" t="s">
        <v>420</v>
      </c>
      <c r="C78" s="19">
        <v>26</v>
      </c>
      <c r="D78" s="18" t="s">
        <v>418</v>
      </c>
      <c r="E78" s="27">
        <v>54</v>
      </c>
      <c r="F78" s="36" t="s">
        <v>149</v>
      </c>
      <c r="G78" s="286" t="s">
        <v>358</v>
      </c>
      <c r="H78" s="286"/>
      <c r="I78" s="286"/>
      <c r="J78" s="286"/>
      <c r="K78" s="287"/>
      <c r="L78" s="32">
        <f>VLOOKUP($A78&amp;L$100,決統データ!$A$3:$DE$187,$E78+19,FALSE)</f>
        <v>0</v>
      </c>
    </row>
    <row r="79" spans="1:12" x14ac:dyDescent="0.2">
      <c r="A79" s="17" t="str">
        <f t="shared" si="1"/>
        <v>0102602</v>
      </c>
      <c r="B79" s="18" t="s">
        <v>420</v>
      </c>
      <c r="C79" s="19">
        <v>26</v>
      </c>
      <c r="D79" s="18" t="s">
        <v>418</v>
      </c>
      <c r="E79" s="27">
        <v>55</v>
      </c>
      <c r="F79" s="294" t="s">
        <v>241</v>
      </c>
      <c r="G79" s="295"/>
      <c r="H79" s="295"/>
      <c r="I79" s="295"/>
      <c r="J79" s="296"/>
      <c r="K79" s="47" t="s">
        <v>243</v>
      </c>
      <c r="L79" s="32">
        <f>VLOOKUP($A79&amp;L$100,決統データ!$A$3:$DE$187,$E79+19,FALSE)</f>
        <v>2872</v>
      </c>
    </row>
    <row r="80" spans="1:12" x14ac:dyDescent="0.2">
      <c r="A80" s="17" t="str">
        <f t="shared" si="1"/>
        <v>0102602</v>
      </c>
      <c r="B80" s="18" t="s">
        <v>420</v>
      </c>
      <c r="C80" s="19">
        <v>26</v>
      </c>
      <c r="D80" s="18" t="s">
        <v>418</v>
      </c>
      <c r="E80" s="27">
        <v>56</v>
      </c>
      <c r="F80" s="297"/>
      <c r="G80" s="298"/>
      <c r="H80" s="298"/>
      <c r="I80" s="298"/>
      <c r="J80" s="299"/>
      <c r="K80" s="47" t="s">
        <v>244</v>
      </c>
      <c r="L80" s="32">
        <f>VLOOKUP($A80&amp;L$100,決統データ!$A$3:$DE$187,$E80+19,FALSE)</f>
        <v>1436</v>
      </c>
    </row>
    <row r="81" spans="1:12" x14ac:dyDescent="0.2">
      <c r="A81" s="17" t="str">
        <f t="shared" si="1"/>
        <v>0102602</v>
      </c>
      <c r="B81" s="18" t="s">
        <v>420</v>
      </c>
      <c r="C81" s="19">
        <v>26</v>
      </c>
      <c r="D81" s="18" t="s">
        <v>418</v>
      </c>
      <c r="E81" s="27">
        <v>57</v>
      </c>
      <c r="F81" s="294" t="s">
        <v>242</v>
      </c>
      <c r="G81" s="295"/>
      <c r="H81" s="295"/>
      <c r="I81" s="295"/>
      <c r="J81" s="296"/>
      <c r="K81" s="47" t="s">
        <v>243</v>
      </c>
      <c r="L81" s="32">
        <f>VLOOKUP($A81&amp;L$100,決統データ!$A$3:$DE$187,$E81+19,FALSE)</f>
        <v>222</v>
      </c>
    </row>
    <row r="82" spans="1:12" x14ac:dyDescent="0.2">
      <c r="A82" s="17" t="str">
        <f t="shared" si="1"/>
        <v>0102602</v>
      </c>
      <c r="B82" s="18" t="s">
        <v>420</v>
      </c>
      <c r="C82" s="19">
        <v>26</v>
      </c>
      <c r="D82" s="18" t="s">
        <v>418</v>
      </c>
      <c r="E82" s="27">
        <v>58</v>
      </c>
      <c r="F82" s="297"/>
      <c r="G82" s="298"/>
      <c r="H82" s="298"/>
      <c r="I82" s="298"/>
      <c r="J82" s="299"/>
      <c r="K82" s="47" t="s">
        <v>244</v>
      </c>
      <c r="L82" s="32">
        <f>VLOOKUP($A82&amp;L$100,決統データ!$A$3:$DE$187,$E82+19,FALSE)</f>
        <v>111</v>
      </c>
    </row>
    <row r="83" spans="1:12" ht="14.25" customHeight="1" x14ac:dyDescent="0.2">
      <c r="A83" s="17" t="str">
        <f t="shared" si="1"/>
        <v>0102602</v>
      </c>
      <c r="B83" s="18" t="s">
        <v>420</v>
      </c>
      <c r="C83" s="19">
        <v>26</v>
      </c>
      <c r="D83" s="18" t="s">
        <v>418</v>
      </c>
      <c r="E83" s="27">
        <v>59</v>
      </c>
      <c r="F83" s="300" t="s">
        <v>245</v>
      </c>
      <c r="G83" s="300"/>
      <c r="H83" s="301" t="s">
        <v>246</v>
      </c>
      <c r="I83" s="302"/>
      <c r="J83" s="303"/>
      <c r="K83" s="47" t="s">
        <v>243</v>
      </c>
      <c r="L83" s="32">
        <f>VLOOKUP($A83&amp;L$100,決統データ!$A$3:$DE$187,$E83+19,FALSE)</f>
        <v>3094</v>
      </c>
    </row>
    <row r="84" spans="1:12" x14ac:dyDescent="0.2">
      <c r="A84" s="17" t="str">
        <f t="shared" si="1"/>
        <v>0102602</v>
      </c>
      <c r="B84" s="18" t="s">
        <v>420</v>
      </c>
      <c r="C84" s="19">
        <v>26</v>
      </c>
      <c r="D84" s="18" t="s">
        <v>418</v>
      </c>
      <c r="E84" s="27">
        <v>60</v>
      </c>
      <c r="F84" s="300"/>
      <c r="G84" s="300"/>
      <c r="H84" s="304"/>
      <c r="I84" s="305"/>
      <c r="J84" s="306"/>
      <c r="K84" s="47" t="s">
        <v>244</v>
      </c>
      <c r="L84" s="32">
        <f>VLOOKUP($A84&amp;L$100,決統データ!$A$3:$DE$187,$E84+19,FALSE)</f>
        <v>1547</v>
      </c>
    </row>
    <row r="85" spans="1:12" ht="14.25" customHeight="1" x14ac:dyDescent="0.2">
      <c r="A85" s="17" t="str">
        <f t="shared" si="1"/>
        <v>0102602</v>
      </c>
      <c r="B85" s="18" t="s">
        <v>420</v>
      </c>
      <c r="C85" s="19">
        <v>26</v>
      </c>
      <c r="D85" s="18" t="s">
        <v>418</v>
      </c>
      <c r="E85" s="14">
        <v>63</v>
      </c>
      <c r="F85" s="307" t="s">
        <v>364</v>
      </c>
      <c r="G85" s="308"/>
      <c r="H85" s="289" t="s">
        <v>853</v>
      </c>
      <c r="I85" s="290"/>
      <c r="J85" s="290"/>
      <c r="K85" s="291"/>
      <c r="L85" s="32">
        <f>VLOOKUP($A85&amp;L$100,決統データ!$A$3:$DE$187,$E85+19,FALSE)</f>
        <v>0</v>
      </c>
    </row>
    <row r="86" spans="1:12" x14ac:dyDescent="0.2">
      <c r="A86" s="17" t="str">
        <f t="shared" si="1"/>
        <v>0102602</v>
      </c>
      <c r="B86" s="18" t="s">
        <v>420</v>
      </c>
      <c r="C86" s="19">
        <v>26</v>
      </c>
      <c r="D86" s="18" t="s">
        <v>418</v>
      </c>
      <c r="E86" s="14">
        <v>64</v>
      </c>
      <c r="F86" s="309"/>
      <c r="G86" s="310"/>
      <c r="H86" s="289" t="s">
        <v>854</v>
      </c>
      <c r="I86" s="290"/>
      <c r="J86" s="290"/>
      <c r="K86" s="291"/>
      <c r="L86" s="32">
        <f>VLOOKUP($A86&amp;L$100,決統データ!$A$3:$DE$187,$E86+19,FALSE)</f>
        <v>0</v>
      </c>
    </row>
    <row r="87" spans="1:12" x14ac:dyDescent="0.2">
      <c r="A87" s="17" t="str">
        <f t="shared" si="1"/>
        <v>0102602</v>
      </c>
      <c r="B87" s="18" t="s">
        <v>420</v>
      </c>
      <c r="C87" s="19">
        <v>26</v>
      </c>
      <c r="D87" s="18" t="s">
        <v>418</v>
      </c>
      <c r="E87" s="14">
        <v>65</v>
      </c>
      <c r="F87" s="309"/>
      <c r="G87" s="310"/>
      <c r="H87" s="288" t="s">
        <v>365</v>
      </c>
      <c r="I87" s="35" t="s">
        <v>366</v>
      </c>
      <c r="J87" s="45"/>
      <c r="K87" s="46"/>
      <c r="L87" s="32">
        <f>VLOOKUP($A87&amp;L$100,決統データ!$A$3:$DE$187,$E87+19,FALSE)</f>
        <v>0</v>
      </c>
    </row>
    <row r="88" spans="1:12" x14ac:dyDescent="0.2">
      <c r="A88" s="17" t="str">
        <f t="shared" si="1"/>
        <v>0102602</v>
      </c>
      <c r="B88" s="18" t="s">
        <v>420</v>
      </c>
      <c r="C88" s="19">
        <v>26</v>
      </c>
      <c r="D88" s="18" t="s">
        <v>418</v>
      </c>
      <c r="E88" s="14">
        <v>66</v>
      </c>
      <c r="F88" s="309"/>
      <c r="G88" s="310"/>
      <c r="H88" s="288"/>
      <c r="I88" s="48" t="s">
        <v>367</v>
      </c>
      <c r="J88" s="48"/>
      <c r="K88" s="50"/>
      <c r="L88" s="32">
        <f>VLOOKUP($A88&amp;L$100,決統データ!$A$3:$DE$187,$E88+19,FALSE)</f>
        <v>0</v>
      </c>
    </row>
    <row r="89" spans="1:12" x14ac:dyDescent="0.2">
      <c r="A89" s="17" t="str">
        <f t="shared" si="1"/>
        <v>0102602</v>
      </c>
      <c r="B89" s="18" t="s">
        <v>420</v>
      </c>
      <c r="C89" s="19">
        <v>26</v>
      </c>
      <c r="D89" s="18" t="s">
        <v>418</v>
      </c>
      <c r="E89" s="14">
        <v>67</v>
      </c>
      <c r="F89" s="309"/>
      <c r="G89" s="310"/>
      <c r="H89" s="288"/>
      <c r="I89" s="48" t="s">
        <v>368</v>
      </c>
      <c r="J89" s="48"/>
      <c r="K89" s="50"/>
      <c r="L89" s="32">
        <f>VLOOKUP($A89&amp;L$100,決統データ!$A$3:$DE$187,$E89+19,FALSE)</f>
        <v>0</v>
      </c>
    </row>
    <row r="90" spans="1:12" x14ac:dyDescent="0.2">
      <c r="A90" s="17" t="str">
        <f t="shared" si="1"/>
        <v>0102602</v>
      </c>
      <c r="B90" s="18" t="s">
        <v>420</v>
      </c>
      <c r="C90" s="19">
        <v>26</v>
      </c>
      <c r="D90" s="18" t="s">
        <v>418</v>
      </c>
      <c r="E90" s="28">
        <v>68</v>
      </c>
      <c r="F90" s="309"/>
      <c r="G90" s="310"/>
      <c r="H90" s="288"/>
      <c r="I90" s="35" t="s">
        <v>369</v>
      </c>
      <c r="J90" s="45"/>
      <c r="K90" s="46"/>
      <c r="L90" s="32">
        <f>VLOOKUP($A90&amp;L$100,決統データ!$A$3:$DE$187,$E90+19,FALSE)</f>
        <v>0</v>
      </c>
    </row>
    <row r="91" spans="1:12" ht="14.25" customHeight="1" x14ac:dyDescent="0.2">
      <c r="A91" s="17" t="str">
        <f t="shared" si="1"/>
        <v>0102602</v>
      </c>
      <c r="B91" s="18" t="s">
        <v>420</v>
      </c>
      <c r="C91" s="19">
        <v>26</v>
      </c>
      <c r="D91" s="18" t="s">
        <v>418</v>
      </c>
      <c r="E91" s="28">
        <v>69</v>
      </c>
      <c r="F91" s="311"/>
      <c r="G91" s="312"/>
      <c r="H91" s="289" t="s">
        <v>855</v>
      </c>
      <c r="I91" s="290"/>
      <c r="J91" s="290"/>
      <c r="K91" s="291"/>
      <c r="L91" s="32">
        <f>VLOOKUP($A91&amp;L$100,決統データ!$A$3:$DE$187,$E91+19,FALSE)</f>
        <v>0</v>
      </c>
    </row>
    <row r="92" spans="1:12" x14ac:dyDescent="0.2">
      <c r="F92" s="282" t="s">
        <v>169</v>
      </c>
      <c r="G92" s="49" t="s">
        <v>172</v>
      </c>
      <c r="H92" s="49"/>
      <c r="I92" s="53"/>
      <c r="J92" s="54"/>
      <c r="K92" s="55"/>
      <c r="L92" s="29">
        <f t="shared" ref="L92" si="2">L3/L13*100</f>
        <v>178.49399067942113</v>
      </c>
    </row>
    <row r="93" spans="1:12" x14ac:dyDescent="0.2">
      <c r="F93" s="282"/>
      <c r="G93" s="49" t="s">
        <v>170</v>
      </c>
      <c r="H93" s="49"/>
      <c r="I93" s="53"/>
      <c r="J93" s="54"/>
      <c r="K93" s="55"/>
      <c r="L93" s="29">
        <f t="shared" ref="L93" si="3">L3/(L13+L50-L51-L52-L53)*100</f>
        <v>131.45231213872833</v>
      </c>
    </row>
    <row r="94" spans="1:12" x14ac:dyDescent="0.2">
      <c r="F94" s="282"/>
      <c r="G94" s="49" t="s">
        <v>173</v>
      </c>
      <c r="H94" s="49"/>
      <c r="I94" s="53"/>
      <c r="J94" s="54"/>
      <c r="K94" s="55"/>
      <c r="L94" s="29">
        <f t="shared" ref="L94" si="4">(L4-L6)/(L14-L16)*100</f>
        <v>199.43347450635278</v>
      </c>
    </row>
    <row r="95" spans="1:12" x14ac:dyDescent="0.2">
      <c r="F95" s="282"/>
      <c r="G95" s="49" t="s">
        <v>171</v>
      </c>
      <c r="H95" s="53"/>
      <c r="I95" s="54"/>
      <c r="J95" s="54"/>
      <c r="K95" s="55"/>
      <c r="L95" s="29">
        <f t="shared" ref="L95" si="5">L70/(L4-L6)*100</f>
        <v>0</v>
      </c>
    </row>
    <row r="96" spans="1:12" x14ac:dyDescent="0.2">
      <c r="F96" s="282"/>
      <c r="G96" s="49" t="s">
        <v>181</v>
      </c>
      <c r="H96" s="53"/>
      <c r="I96" s="54"/>
      <c r="J96" s="54"/>
      <c r="K96" s="55"/>
      <c r="L96" s="29">
        <f t="shared" ref="L96" si="6">(L11+L26+L27)/(L3+L24)*100</f>
        <v>3.1500712685807368</v>
      </c>
    </row>
    <row r="97" spans="12:12" hidden="1" x14ac:dyDescent="0.2"/>
    <row r="98" spans="12:12" hidden="1" x14ac:dyDescent="0.2"/>
    <row r="99" spans="12:12" hidden="1" x14ac:dyDescent="0.2"/>
    <row r="100" spans="12:12" hidden="1" x14ac:dyDescent="0.2">
      <c r="L100" s="23">
        <v>263435000</v>
      </c>
    </row>
  </sheetData>
  <sheetProtection algorithmName="SHA-512" hashValue="xEvWR7MZ7EpD1ujD/1O1fMi8LpB8t6S4UmXs0Lszhqgy+ddiYkLG9OYeNmaoEen/8YO/gSGWZwJ8pW6fzkgRjQ==" saltValue="HPqJt5e2ofI9PWVC2j5/jw==" spinCount="100000" sheet="1" objects="1" scenarios="1"/>
  <customSheetViews>
    <customSheetView guid="{247A5D4D-80F1-4466-92F7-7A3BC78E450F}" showPageBreaks="1" fitToPage="1" printArea="1" topLeftCell="O1">
      <selection activeCell="C43" sqref="C43"/>
      <pageMargins left="0.98425196850393704" right="0.78740157480314965" top="0.78740157480314965" bottom="0.59055118110236227" header="0.51181102362204722" footer="0.51181102362204722"/>
      <pageSetup paperSize="9" scale="54" fitToWidth="0" pageOrder="overThenDown" orientation="portrait" blackAndWhite="1" horizontalDpi="300" verticalDpi="300"/>
      <headerFooter alignWithMargins="0"/>
    </customSheetView>
  </customSheetViews>
  <mergeCells count="94">
    <mergeCell ref="H91:K91"/>
    <mergeCell ref="F65:F67"/>
    <mergeCell ref="G70:I70"/>
    <mergeCell ref="G65:K65"/>
    <mergeCell ref="G66:K66"/>
    <mergeCell ref="G67:K67"/>
    <mergeCell ref="G68:K68"/>
    <mergeCell ref="J69:K69"/>
    <mergeCell ref="J70:K70"/>
    <mergeCell ref="G69:I69"/>
    <mergeCell ref="G50:K50"/>
    <mergeCell ref="G54:K54"/>
    <mergeCell ref="G55:K55"/>
    <mergeCell ref="G56:K56"/>
    <mergeCell ref="H51:K51"/>
    <mergeCell ref="H52:K52"/>
    <mergeCell ref="H53:K53"/>
    <mergeCell ref="H61:K61"/>
    <mergeCell ref="G62:K62"/>
    <mergeCell ref="G63:K63"/>
    <mergeCell ref="G64:K64"/>
    <mergeCell ref="I39:K39"/>
    <mergeCell ref="H40:K40"/>
    <mergeCell ref="I41:K41"/>
    <mergeCell ref="H45:K45"/>
    <mergeCell ref="J42:J44"/>
    <mergeCell ref="G51:G53"/>
    <mergeCell ref="H57:K57"/>
    <mergeCell ref="G58:K58"/>
    <mergeCell ref="G59:K59"/>
    <mergeCell ref="G60:K60"/>
    <mergeCell ref="H42:I44"/>
    <mergeCell ref="H46:K46"/>
    <mergeCell ref="H47:K47"/>
    <mergeCell ref="H48:K48"/>
    <mergeCell ref="H49:K49"/>
    <mergeCell ref="I37:K37"/>
    <mergeCell ref="G36:H37"/>
    <mergeCell ref="H38:K38"/>
    <mergeCell ref="H33:K33"/>
    <mergeCell ref="H34:K34"/>
    <mergeCell ref="H24:K24"/>
    <mergeCell ref="H25:K25"/>
    <mergeCell ref="H27:K27"/>
    <mergeCell ref="H26:K26"/>
    <mergeCell ref="H28:K28"/>
    <mergeCell ref="H35:K35"/>
    <mergeCell ref="I36:K36"/>
    <mergeCell ref="H9:K9"/>
    <mergeCell ref="H10:K10"/>
    <mergeCell ref="H31:K31"/>
    <mergeCell ref="H16:K16"/>
    <mergeCell ref="H17:K17"/>
    <mergeCell ref="H23:K23"/>
    <mergeCell ref="H22:K22"/>
    <mergeCell ref="H18:K18"/>
    <mergeCell ref="H19:K19"/>
    <mergeCell ref="H20:K20"/>
    <mergeCell ref="H21:K21"/>
    <mergeCell ref="H29:K29"/>
    <mergeCell ref="H30:K30"/>
    <mergeCell ref="H32:K32"/>
    <mergeCell ref="F2:K2"/>
    <mergeCell ref="F3:F23"/>
    <mergeCell ref="F24:F57"/>
    <mergeCell ref="G38:G41"/>
    <mergeCell ref="G42:G49"/>
    <mergeCell ref="H3:K3"/>
    <mergeCell ref="H4:K4"/>
    <mergeCell ref="H5:K5"/>
    <mergeCell ref="H14:K14"/>
    <mergeCell ref="H6:K6"/>
    <mergeCell ref="H11:K11"/>
    <mergeCell ref="H12:K12"/>
    <mergeCell ref="H13:K13"/>
    <mergeCell ref="H15:K15"/>
    <mergeCell ref="H7:K7"/>
    <mergeCell ref="H8:K8"/>
    <mergeCell ref="F92:F96"/>
    <mergeCell ref="F71:K71"/>
    <mergeCell ref="F72:K72"/>
    <mergeCell ref="G78:K78"/>
    <mergeCell ref="G74:K74"/>
    <mergeCell ref="G75:K75"/>
    <mergeCell ref="H87:H90"/>
    <mergeCell ref="F76:K76"/>
    <mergeCell ref="G77:K77"/>
    <mergeCell ref="F79:J80"/>
    <mergeCell ref="F81:J82"/>
    <mergeCell ref="F83:G84"/>
    <mergeCell ref="H83:J84"/>
    <mergeCell ref="H85:K85"/>
    <mergeCell ref="H86:K86"/>
    <mergeCell ref="F85:G91"/>
  </mergeCells>
  <phoneticPr fontId="3"/>
  <pageMargins left="0.98425196850393704" right="0.78740157480314965" top="0.78740157480314965" bottom="0.59055118110236227" header="0.51181102362204722" footer="0.51181102362204722"/>
  <pageSetup paperSize="9" scale="55" fitToWidth="0" pageOrder="overThenDown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C000"/>
  </sheetPr>
  <dimension ref="A1:I68"/>
  <sheetViews>
    <sheetView view="pageBreakPreview" zoomScaleNormal="100" zoomScaleSheetLayoutView="100" workbookViewId="0">
      <pane ySplit="3" topLeftCell="A4" activePane="bottomLeft" state="frozen"/>
      <selection pane="bottomLeft" activeCell="F2" sqref="F2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9" style="1"/>
    <col min="7" max="7" width="6.33203125" style="1" customWidth="1"/>
    <col min="8" max="8" width="28.08203125" style="1" customWidth="1"/>
    <col min="9" max="9" width="12.6640625" style="1" customWidth="1"/>
    <col min="10" max="16384" width="9" style="1"/>
  </cols>
  <sheetData>
    <row r="1" spans="1:9" ht="19" x14ac:dyDescent="0.2">
      <c r="F1" s="8" t="s">
        <v>950</v>
      </c>
    </row>
    <row r="2" spans="1:9" ht="19.5" customHeight="1" x14ac:dyDescent="0.2">
      <c r="F2" s="1" t="s">
        <v>179</v>
      </c>
    </row>
    <row r="3" spans="1:9" ht="28.5" customHeight="1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360"/>
      <c r="G3" s="361"/>
      <c r="H3" s="361"/>
      <c r="I3" s="10" t="s">
        <v>127</v>
      </c>
    </row>
    <row r="4" spans="1:9" ht="22" customHeight="1" x14ac:dyDescent="0.2">
      <c r="A4" s="17" t="str">
        <f>+B4&amp;C4&amp;D4</f>
        <v>0801201</v>
      </c>
      <c r="B4" s="18" t="s">
        <v>518</v>
      </c>
      <c r="C4" s="19">
        <v>12</v>
      </c>
      <c r="D4" s="18" t="s">
        <v>412</v>
      </c>
      <c r="E4" s="21" t="s">
        <v>413</v>
      </c>
      <c r="F4" s="241" t="s">
        <v>152</v>
      </c>
      <c r="G4" s="241"/>
      <c r="H4" s="241"/>
      <c r="I4" s="25">
        <f>VLOOKUP($A4&amp;I$68,決統データ!$A$3:$DE$187,$E4+19,FALSE)</f>
        <v>3420901</v>
      </c>
    </row>
    <row r="5" spans="1:9" ht="22" customHeight="1" x14ac:dyDescent="0.2">
      <c r="A5" s="17"/>
      <c r="B5" s="18"/>
      <c r="C5" s="19"/>
      <c r="D5" s="18"/>
      <c r="F5" s="241" t="s">
        <v>444</v>
      </c>
      <c r="G5" s="241"/>
      <c r="H5" s="49" t="s">
        <v>48</v>
      </c>
      <c r="I5" s="140"/>
    </row>
    <row r="6" spans="1:9" ht="22" customHeight="1" x14ac:dyDescent="0.2">
      <c r="A6" s="17"/>
      <c r="B6" s="18"/>
      <c r="C6" s="19"/>
      <c r="D6" s="18"/>
      <c r="F6" s="241"/>
      <c r="G6" s="241"/>
      <c r="H6" s="49" t="s">
        <v>49</v>
      </c>
      <c r="I6" s="137"/>
    </row>
    <row r="7" spans="1:9" ht="22" customHeight="1" x14ac:dyDescent="0.2">
      <c r="A7" s="17"/>
      <c r="B7" s="18"/>
      <c r="C7" s="19"/>
      <c r="D7" s="18"/>
      <c r="F7" s="241"/>
      <c r="G7" s="241"/>
      <c r="H7" s="49" t="s">
        <v>50</v>
      </c>
      <c r="I7" s="137" t="s">
        <v>443</v>
      </c>
    </row>
    <row r="8" spans="1:9" ht="22" customHeight="1" x14ac:dyDescent="0.2">
      <c r="A8" s="17"/>
      <c r="B8" s="18"/>
      <c r="C8" s="19"/>
      <c r="D8" s="18"/>
      <c r="F8" s="241"/>
      <c r="G8" s="241"/>
      <c r="H8" s="49" t="s">
        <v>51</v>
      </c>
      <c r="I8" s="137"/>
    </row>
    <row r="9" spans="1:9" ht="22" customHeight="1" x14ac:dyDescent="0.2">
      <c r="A9" s="17" t="str">
        <f t="shared" ref="A9:A40" si="0">+B9&amp;C9&amp;D9</f>
        <v>0801201</v>
      </c>
      <c r="B9" s="18" t="s">
        <v>518</v>
      </c>
      <c r="C9" s="19">
        <v>12</v>
      </c>
      <c r="D9" s="18" t="s">
        <v>412</v>
      </c>
      <c r="E9" s="14">
        <v>7</v>
      </c>
      <c r="F9" s="348" t="s">
        <v>442</v>
      </c>
      <c r="G9" s="349"/>
      <c r="H9" s="49" t="s">
        <v>441</v>
      </c>
      <c r="I9" s="31">
        <f>VLOOKUP($A9&amp;I$68,決統データ!$A$3:$DE$187,$E9+19,FALSE)</f>
        <v>0</v>
      </c>
    </row>
    <row r="10" spans="1:9" ht="22" customHeight="1" x14ac:dyDescent="0.2">
      <c r="A10" s="17" t="str">
        <f t="shared" si="0"/>
        <v>0801201</v>
      </c>
      <c r="B10" s="18" t="s">
        <v>518</v>
      </c>
      <c r="C10" s="19">
        <v>12</v>
      </c>
      <c r="D10" s="18" t="s">
        <v>412</v>
      </c>
      <c r="E10" s="14">
        <v>8</v>
      </c>
      <c r="F10" s="350"/>
      <c r="G10" s="351"/>
      <c r="H10" s="49" t="s">
        <v>433</v>
      </c>
      <c r="I10" s="31">
        <f>VLOOKUP($A10&amp;I$68,決統データ!$A$3:$DE$187,$E10+19,FALSE)</f>
        <v>0</v>
      </c>
    </row>
    <row r="11" spans="1:9" ht="22" customHeight="1" x14ac:dyDescent="0.2">
      <c r="A11" s="17" t="str">
        <f t="shared" si="0"/>
        <v>0801201</v>
      </c>
      <c r="B11" s="18" t="s">
        <v>859</v>
      </c>
      <c r="C11" s="19">
        <v>12</v>
      </c>
      <c r="D11" s="18" t="s">
        <v>217</v>
      </c>
      <c r="E11" s="14">
        <v>9</v>
      </c>
      <c r="F11" s="350"/>
      <c r="G11" s="351"/>
      <c r="H11" s="127" t="s">
        <v>858</v>
      </c>
      <c r="I11" s="31">
        <f>VLOOKUP($A11&amp;I$68,決統データ!$A$3:$DE$187,$E11+19,FALSE)</f>
        <v>0</v>
      </c>
    </row>
    <row r="12" spans="1:9" ht="22" customHeight="1" x14ac:dyDescent="0.2">
      <c r="A12" s="17" t="str">
        <f t="shared" si="0"/>
        <v>0801201</v>
      </c>
      <c r="B12" s="18" t="s">
        <v>859</v>
      </c>
      <c r="C12" s="19">
        <v>12</v>
      </c>
      <c r="D12" s="18" t="s">
        <v>217</v>
      </c>
      <c r="E12" s="14">
        <v>10</v>
      </c>
      <c r="F12" s="350"/>
      <c r="G12" s="351"/>
      <c r="H12" s="127" t="s">
        <v>860</v>
      </c>
      <c r="I12" s="31">
        <f>VLOOKUP($A12&amp;I$68,決統データ!$A$3:$DE$187,$E12+19,FALSE)</f>
        <v>0</v>
      </c>
    </row>
    <row r="13" spans="1:9" ht="22" customHeight="1" x14ac:dyDescent="0.2">
      <c r="A13" s="17" t="str">
        <f t="shared" si="0"/>
        <v>0801201</v>
      </c>
      <c r="B13" s="18" t="s">
        <v>859</v>
      </c>
      <c r="C13" s="19">
        <v>12</v>
      </c>
      <c r="D13" s="18" t="s">
        <v>217</v>
      </c>
      <c r="E13" s="14">
        <v>11</v>
      </c>
      <c r="F13" s="352"/>
      <c r="G13" s="353"/>
      <c r="H13" s="127" t="s">
        <v>861</v>
      </c>
      <c r="I13" s="31">
        <f>VLOOKUP($A13&amp;I$68,決統データ!$A$3:$DE$187,$E13+19,FALSE)</f>
        <v>0</v>
      </c>
    </row>
    <row r="14" spans="1:9" ht="22" customHeight="1" x14ac:dyDescent="0.2">
      <c r="A14" s="17" t="str">
        <f t="shared" si="0"/>
        <v>0801201</v>
      </c>
      <c r="B14" s="18" t="s">
        <v>859</v>
      </c>
      <c r="C14" s="19">
        <v>12</v>
      </c>
      <c r="D14" s="18" t="s">
        <v>217</v>
      </c>
      <c r="E14" s="14">
        <v>12</v>
      </c>
      <c r="F14" s="348" t="s">
        <v>440</v>
      </c>
      <c r="G14" s="349"/>
      <c r="H14" s="49" t="s">
        <v>436</v>
      </c>
      <c r="I14" s="31">
        <f>VLOOKUP($A14&amp;I$68,決統データ!$A$3:$DE$187,$E14+19,FALSE)</f>
        <v>0</v>
      </c>
    </row>
    <row r="15" spans="1:9" ht="22" customHeight="1" x14ac:dyDescent="0.2">
      <c r="A15" s="17" t="str">
        <f t="shared" si="0"/>
        <v>0801201</v>
      </c>
      <c r="B15" s="18" t="s">
        <v>859</v>
      </c>
      <c r="C15" s="19">
        <v>12</v>
      </c>
      <c r="D15" s="18" t="s">
        <v>217</v>
      </c>
      <c r="E15" s="14">
        <v>13</v>
      </c>
      <c r="F15" s="350"/>
      <c r="G15" s="351"/>
      <c r="H15" s="49" t="s">
        <v>431</v>
      </c>
      <c r="I15" s="31">
        <f>VLOOKUP($A15&amp;I$68,決統データ!$A$3:$DE$187,$E15+19,FALSE)</f>
        <v>0</v>
      </c>
    </row>
    <row r="16" spans="1:9" ht="22" customHeight="1" x14ac:dyDescent="0.2">
      <c r="A16" s="17" t="str">
        <f t="shared" si="0"/>
        <v>0801201</v>
      </c>
      <c r="B16" s="18" t="s">
        <v>859</v>
      </c>
      <c r="C16" s="19">
        <v>12</v>
      </c>
      <c r="D16" s="18" t="s">
        <v>217</v>
      </c>
      <c r="E16" s="14">
        <v>14</v>
      </c>
      <c r="F16" s="350"/>
      <c r="G16" s="351"/>
      <c r="H16" s="49" t="s">
        <v>439</v>
      </c>
      <c r="I16" s="31">
        <f>VLOOKUP($A16&amp;I$68,決統データ!$A$3:$DE$187,$E16+19,FALSE)</f>
        <v>0</v>
      </c>
    </row>
    <row r="17" spans="1:9" ht="22" customHeight="1" x14ac:dyDescent="0.2">
      <c r="A17" s="17" t="str">
        <f t="shared" si="0"/>
        <v>0801201</v>
      </c>
      <c r="B17" s="18" t="s">
        <v>859</v>
      </c>
      <c r="C17" s="19">
        <v>12</v>
      </c>
      <c r="D17" s="18" t="s">
        <v>217</v>
      </c>
      <c r="E17" s="14">
        <v>15</v>
      </c>
      <c r="F17" s="350"/>
      <c r="G17" s="351"/>
      <c r="H17" s="127" t="s">
        <v>858</v>
      </c>
      <c r="I17" s="31">
        <f>VLOOKUP($A17&amp;I$68,決統データ!$A$3:$DE$187,$E17+19,FALSE)</f>
        <v>0</v>
      </c>
    </row>
    <row r="18" spans="1:9" ht="22" customHeight="1" x14ac:dyDescent="0.2">
      <c r="A18" s="17" t="str">
        <f t="shared" si="0"/>
        <v>0801201</v>
      </c>
      <c r="B18" s="18" t="s">
        <v>859</v>
      </c>
      <c r="C18" s="19">
        <v>12</v>
      </c>
      <c r="D18" s="18" t="s">
        <v>217</v>
      </c>
      <c r="E18" s="14">
        <v>16</v>
      </c>
      <c r="F18" s="350"/>
      <c r="G18" s="351"/>
      <c r="H18" s="127" t="s">
        <v>860</v>
      </c>
      <c r="I18" s="31">
        <f>VLOOKUP($A18&amp;I$68,決統データ!$A$3:$DE$187,$E18+19,FALSE)</f>
        <v>0</v>
      </c>
    </row>
    <row r="19" spans="1:9" ht="22" customHeight="1" x14ac:dyDescent="0.2">
      <c r="A19" s="17" t="str">
        <f t="shared" si="0"/>
        <v>0801201</v>
      </c>
      <c r="B19" s="18" t="s">
        <v>859</v>
      </c>
      <c r="C19" s="19">
        <v>12</v>
      </c>
      <c r="D19" s="18" t="s">
        <v>217</v>
      </c>
      <c r="E19" s="14">
        <v>17</v>
      </c>
      <c r="F19" s="352"/>
      <c r="G19" s="353"/>
      <c r="H19" s="127" t="s">
        <v>861</v>
      </c>
      <c r="I19" s="31">
        <f>VLOOKUP($A19&amp;I$68,決統データ!$A$3:$DE$187,$E19+19,FALSE)</f>
        <v>0</v>
      </c>
    </row>
    <row r="20" spans="1:9" ht="22" customHeight="1" x14ac:dyDescent="0.2">
      <c r="A20" s="17" t="str">
        <f t="shared" si="0"/>
        <v>0801201</v>
      </c>
      <c r="B20" s="18" t="s">
        <v>859</v>
      </c>
      <c r="C20" s="19">
        <v>12</v>
      </c>
      <c r="D20" s="18" t="s">
        <v>217</v>
      </c>
      <c r="E20" s="14">
        <v>18</v>
      </c>
      <c r="F20" s="348" t="s">
        <v>438</v>
      </c>
      <c r="G20" s="349"/>
      <c r="H20" s="49" t="s">
        <v>436</v>
      </c>
      <c r="I20" s="31">
        <f>VLOOKUP($A20&amp;I$68,決統データ!$A$3:$DE$187,$E20+19,FALSE)</f>
        <v>0</v>
      </c>
    </row>
    <row r="21" spans="1:9" ht="22" customHeight="1" x14ac:dyDescent="0.2">
      <c r="A21" s="17" t="str">
        <f t="shared" si="0"/>
        <v>0801201</v>
      </c>
      <c r="B21" s="18" t="s">
        <v>859</v>
      </c>
      <c r="C21" s="19">
        <v>12</v>
      </c>
      <c r="D21" s="18" t="s">
        <v>217</v>
      </c>
      <c r="E21" s="14">
        <v>19</v>
      </c>
      <c r="F21" s="350"/>
      <c r="G21" s="351"/>
      <c r="H21" s="49" t="s">
        <v>431</v>
      </c>
      <c r="I21" s="31">
        <f>VLOOKUP($A21&amp;I$68,決統データ!$A$3:$DE$187,$E21+19,FALSE)</f>
        <v>0</v>
      </c>
    </row>
    <row r="22" spans="1:9" ht="22" customHeight="1" x14ac:dyDescent="0.2">
      <c r="A22" s="17" t="str">
        <f t="shared" si="0"/>
        <v>0801201</v>
      </c>
      <c r="B22" s="18" t="s">
        <v>859</v>
      </c>
      <c r="C22" s="19">
        <v>12</v>
      </c>
      <c r="D22" s="18" t="s">
        <v>217</v>
      </c>
      <c r="E22" s="14">
        <v>20</v>
      </c>
      <c r="F22" s="350"/>
      <c r="G22" s="351"/>
      <c r="H22" s="49" t="s">
        <v>433</v>
      </c>
      <c r="I22" s="31">
        <f>VLOOKUP($A22&amp;I$68,決統データ!$A$3:$DE$187,$E22+19,FALSE)</f>
        <v>0</v>
      </c>
    </row>
    <row r="23" spans="1:9" ht="22" customHeight="1" x14ac:dyDescent="0.2">
      <c r="A23" s="17" t="str">
        <f t="shared" si="0"/>
        <v>0801201</v>
      </c>
      <c r="B23" s="18" t="s">
        <v>859</v>
      </c>
      <c r="C23" s="19">
        <v>12</v>
      </c>
      <c r="D23" s="18" t="s">
        <v>217</v>
      </c>
      <c r="E23" s="14">
        <v>21</v>
      </c>
      <c r="F23" s="350"/>
      <c r="G23" s="351"/>
      <c r="H23" s="127" t="s">
        <v>858</v>
      </c>
      <c r="I23" s="31">
        <f>VLOOKUP($A23&amp;I$68,決統データ!$A$3:$DE$187,$E23+19,FALSE)</f>
        <v>0</v>
      </c>
    </row>
    <row r="24" spans="1:9" ht="22" customHeight="1" x14ac:dyDescent="0.2">
      <c r="A24" s="17" t="str">
        <f t="shared" si="0"/>
        <v>0801201</v>
      </c>
      <c r="B24" s="18" t="s">
        <v>859</v>
      </c>
      <c r="C24" s="19">
        <v>12</v>
      </c>
      <c r="D24" s="18" t="s">
        <v>217</v>
      </c>
      <c r="E24" s="14">
        <v>22</v>
      </c>
      <c r="F24" s="350"/>
      <c r="G24" s="351"/>
      <c r="H24" s="127" t="s">
        <v>860</v>
      </c>
      <c r="I24" s="31">
        <f>VLOOKUP($A24&amp;I$68,決統データ!$A$3:$DE$187,$E24+19,FALSE)</f>
        <v>0</v>
      </c>
    </row>
    <row r="25" spans="1:9" ht="22" customHeight="1" x14ac:dyDescent="0.2">
      <c r="A25" s="17" t="str">
        <f t="shared" si="0"/>
        <v>0801201</v>
      </c>
      <c r="B25" s="18" t="s">
        <v>859</v>
      </c>
      <c r="C25" s="19">
        <v>12</v>
      </c>
      <c r="D25" s="18" t="s">
        <v>217</v>
      </c>
      <c r="E25" s="14">
        <v>23</v>
      </c>
      <c r="F25" s="352"/>
      <c r="G25" s="353"/>
      <c r="H25" s="127" t="s">
        <v>861</v>
      </c>
      <c r="I25" s="31">
        <f>VLOOKUP($A25&amp;I$68,決統データ!$A$3:$DE$187,$E25+19,FALSE)</f>
        <v>0</v>
      </c>
    </row>
    <row r="26" spans="1:9" ht="22" customHeight="1" x14ac:dyDescent="0.2">
      <c r="A26" s="17" t="str">
        <f t="shared" si="0"/>
        <v>0801201</v>
      </c>
      <c r="B26" s="18" t="s">
        <v>859</v>
      </c>
      <c r="C26" s="19">
        <v>12</v>
      </c>
      <c r="D26" s="18" t="s">
        <v>217</v>
      </c>
      <c r="E26" s="14">
        <v>24</v>
      </c>
      <c r="F26" s="348" t="s">
        <v>437</v>
      </c>
      <c r="G26" s="349"/>
      <c r="H26" s="49" t="s">
        <v>436</v>
      </c>
      <c r="I26" s="31">
        <f>VLOOKUP($A26&amp;I$68,決統データ!$A$3:$DE$187,$E26+19,FALSE)</f>
        <v>0</v>
      </c>
    </row>
    <row r="27" spans="1:9" ht="22" customHeight="1" x14ac:dyDescent="0.2">
      <c r="A27" s="17" t="str">
        <f t="shared" si="0"/>
        <v>0801201</v>
      </c>
      <c r="B27" s="18" t="s">
        <v>859</v>
      </c>
      <c r="C27" s="19">
        <v>12</v>
      </c>
      <c r="D27" s="18" t="s">
        <v>217</v>
      </c>
      <c r="E27" s="14">
        <v>25</v>
      </c>
      <c r="F27" s="350"/>
      <c r="G27" s="351"/>
      <c r="H27" s="49" t="s">
        <v>431</v>
      </c>
      <c r="I27" s="31">
        <f>VLOOKUP($A27&amp;I$68,決統データ!$A$3:$DE$187,$E27+19,FALSE)</f>
        <v>0</v>
      </c>
    </row>
    <row r="28" spans="1:9" ht="22" customHeight="1" x14ac:dyDescent="0.2">
      <c r="A28" s="17" t="str">
        <f t="shared" si="0"/>
        <v>0801201</v>
      </c>
      <c r="B28" s="18" t="s">
        <v>859</v>
      </c>
      <c r="C28" s="19">
        <v>12</v>
      </c>
      <c r="D28" s="18" t="s">
        <v>217</v>
      </c>
      <c r="E28" s="14">
        <v>26</v>
      </c>
      <c r="F28" s="350"/>
      <c r="G28" s="351"/>
      <c r="H28" s="49" t="s">
        <v>433</v>
      </c>
      <c r="I28" s="31">
        <f>VLOOKUP($A28&amp;I$68,決統データ!$A$3:$DE$187,$E28+19,FALSE)</f>
        <v>0</v>
      </c>
    </row>
    <row r="29" spans="1:9" ht="22" customHeight="1" x14ac:dyDescent="0.2">
      <c r="A29" s="17" t="str">
        <f t="shared" si="0"/>
        <v>0801201</v>
      </c>
      <c r="B29" s="18" t="s">
        <v>859</v>
      </c>
      <c r="C29" s="19">
        <v>12</v>
      </c>
      <c r="D29" s="18" t="s">
        <v>217</v>
      </c>
      <c r="E29" s="14">
        <v>27</v>
      </c>
      <c r="F29" s="350"/>
      <c r="G29" s="351"/>
      <c r="H29" s="127" t="s">
        <v>858</v>
      </c>
      <c r="I29" s="31">
        <f>VLOOKUP($A29&amp;I$68,決統データ!$A$3:$DE$187,$E29+19,FALSE)</f>
        <v>0</v>
      </c>
    </row>
    <row r="30" spans="1:9" ht="22" customHeight="1" x14ac:dyDescent="0.2">
      <c r="A30" s="17" t="str">
        <f t="shared" si="0"/>
        <v>0801201</v>
      </c>
      <c r="B30" s="18" t="s">
        <v>859</v>
      </c>
      <c r="C30" s="19">
        <v>12</v>
      </c>
      <c r="D30" s="18" t="s">
        <v>217</v>
      </c>
      <c r="E30" s="14">
        <v>28</v>
      </c>
      <c r="F30" s="350"/>
      <c r="G30" s="351"/>
      <c r="H30" s="127" t="s">
        <v>860</v>
      </c>
      <c r="I30" s="31">
        <f>VLOOKUP($A30&amp;I$68,決統データ!$A$3:$DE$187,$E30+19,FALSE)</f>
        <v>0</v>
      </c>
    </row>
    <row r="31" spans="1:9" ht="22" customHeight="1" x14ac:dyDescent="0.2">
      <c r="A31" s="17" t="str">
        <f t="shared" si="0"/>
        <v>0801201</v>
      </c>
      <c r="B31" s="18" t="s">
        <v>859</v>
      </c>
      <c r="C31" s="19">
        <v>12</v>
      </c>
      <c r="D31" s="18" t="s">
        <v>217</v>
      </c>
      <c r="E31" s="14">
        <v>29</v>
      </c>
      <c r="F31" s="352"/>
      <c r="G31" s="353"/>
      <c r="H31" s="127" t="s">
        <v>861</v>
      </c>
      <c r="I31" s="31">
        <f>VLOOKUP($A31&amp;I$68,決統データ!$A$3:$DE$187,$E31+19,FALSE)</f>
        <v>0</v>
      </c>
    </row>
    <row r="32" spans="1:9" ht="22" customHeight="1" x14ac:dyDescent="0.2">
      <c r="A32" s="17" t="str">
        <f t="shared" si="0"/>
        <v>0801201</v>
      </c>
      <c r="B32" s="18" t="s">
        <v>859</v>
      </c>
      <c r="C32" s="19">
        <v>12</v>
      </c>
      <c r="D32" s="18" t="s">
        <v>217</v>
      </c>
      <c r="E32" s="14">
        <v>30</v>
      </c>
      <c r="F32" s="348" t="s">
        <v>435</v>
      </c>
      <c r="G32" s="349"/>
      <c r="H32" s="49" t="s">
        <v>434</v>
      </c>
      <c r="I32" s="31">
        <f>VLOOKUP($A32&amp;I$68,決統データ!$A$3:$DE$187,$E32+19,FALSE)</f>
        <v>1</v>
      </c>
    </row>
    <row r="33" spans="1:9" ht="22" customHeight="1" x14ac:dyDescent="0.2">
      <c r="A33" s="17" t="str">
        <f t="shared" si="0"/>
        <v>0801201</v>
      </c>
      <c r="B33" s="18" t="s">
        <v>859</v>
      </c>
      <c r="C33" s="19">
        <v>12</v>
      </c>
      <c r="D33" s="18" t="s">
        <v>217</v>
      </c>
      <c r="E33" s="14">
        <v>31</v>
      </c>
      <c r="F33" s="350"/>
      <c r="G33" s="351"/>
      <c r="H33" s="49" t="s">
        <v>431</v>
      </c>
      <c r="I33" s="31">
        <f>VLOOKUP($A33&amp;I$68,決統データ!$A$3:$DE$187,$E33+19,FALSE)</f>
        <v>330000</v>
      </c>
    </row>
    <row r="34" spans="1:9" ht="22" customHeight="1" x14ac:dyDescent="0.2">
      <c r="A34" s="17" t="str">
        <f t="shared" si="0"/>
        <v>0801201</v>
      </c>
      <c r="B34" s="18" t="s">
        <v>859</v>
      </c>
      <c r="C34" s="19">
        <v>12</v>
      </c>
      <c r="D34" s="18" t="s">
        <v>217</v>
      </c>
      <c r="E34" s="14">
        <v>32</v>
      </c>
      <c r="F34" s="350"/>
      <c r="G34" s="351"/>
      <c r="H34" s="49" t="s">
        <v>433</v>
      </c>
      <c r="I34" s="31">
        <f>VLOOKUP($A34&amp;I$68,決統データ!$A$3:$DE$187,$E34+19,FALSE)</f>
        <v>0</v>
      </c>
    </row>
    <row r="35" spans="1:9" ht="22" customHeight="1" x14ac:dyDescent="0.2">
      <c r="A35" s="17" t="str">
        <f t="shared" si="0"/>
        <v>0801201</v>
      </c>
      <c r="B35" s="18" t="s">
        <v>859</v>
      </c>
      <c r="C35" s="19">
        <v>12</v>
      </c>
      <c r="D35" s="18" t="s">
        <v>217</v>
      </c>
      <c r="E35" s="14">
        <v>33</v>
      </c>
      <c r="F35" s="350"/>
      <c r="G35" s="351"/>
      <c r="H35" s="127" t="s">
        <v>858</v>
      </c>
      <c r="I35" s="31">
        <f>VLOOKUP($A35&amp;I$68,決統データ!$A$3:$DE$187,$E35+19,FALSE)</f>
        <v>0</v>
      </c>
    </row>
    <row r="36" spans="1:9" ht="22" customHeight="1" x14ac:dyDescent="0.2">
      <c r="A36" s="17" t="str">
        <f t="shared" si="0"/>
        <v>0801201</v>
      </c>
      <c r="B36" s="18" t="s">
        <v>859</v>
      </c>
      <c r="C36" s="19">
        <v>12</v>
      </c>
      <c r="D36" s="18" t="s">
        <v>217</v>
      </c>
      <c r="E36" s="14">
        <v>34</v>
      </c>
      <c r="F36" s="350"/>
      <c r="G36" s="351"/>
      <c r="H36" s="127" t="s">
        <v>860</v>
      </c>
      <c r="I36" s="31">
        <f>VLOOKUP($A36&amp;I$68,決統データ!$A$3:$DE$187,$E36+19,FALSE)</f>
        <v>0</v>
      </c>
    </row>
    <row r="37" spans="1:9" ht="22" customHeight="1" x14ac:dyDescent="0.2">
      <c r="A37" s="17" t="str">
        <f t="shared" si="0"/>
        <v>0801201</v>
      </c>
      <c r="B37" s="18" t="s">
        <v>859</v>
      </c>
      <c r="C37" s="19">
        <v>12</v>
      </c>
      <c r="D37" s="18" t="s">
        <v>217</v>
      </c>
      <c r="E37" s="14">
        <v>35</v>
      </c>
      <c r="F37" s="352"/>
      <c r="G37" s="353"/>
      <c r="H37" s="127" t="s">
        <v>861</v>
      </c>
      <c r="I37" s="31">
        <f>VLOOKUP($A37&amp;I$68,決統データ!$A$3:$DE$187,$E37+19,FALSE)</f>
        <v>0</v>
      </c>
    </row>
    <row r="38" spans="1:9" ht="22" customHeight="1" x14ac:dyDescent="0.2">
      <c r="A38" s="17" t="str">
        <f t="shared" si="0"/>
        <v>0801201</v>
      </c>
      <c r="B38" s="18" t="s">
        <v>859</v>
      </c>
      <c r="C38" s="19">
        <v>12</v>
      </c>
      <c r="D38" s="18" t="s">
        <v>217</v>
      </c>
      <c r="E38" s="14">
        <v>36</v>
      </c>
      <c r="F38" s="348" t="s">
        <v>432</v>
      </c>
      <c r="G38" s="349"/>
      <c r="H38" s="49" t="s">
        <v>431</v>
      </c>
      <c r="I38" s="31">
        <f>VLOOKUP($A38&amp;I$68,決統データ!$A$3:$DE$187,$E38+19,FALSE)</f>
        <v>0</v>
      </c>
    </row>
    <row r="39" spans="1:9" ht="22" customHeight="1" x14ac:dyDescent="0.2">
      <c r="A39" s="17" t="str">
        <f t="shared" si="0"/>
        <v>0801201</v>
      </c>
      <c r="B39" s="18" t="s">
        <v>859</v>
      </c>
      <c r="C39" s="19">
        <v>12</v>
      </c>
      <c r="D39" s="18" t="s">
        <v>217</v>
      </c>
      <c r="E39" s="14">
        <v>37</v>
      </c>
      <c r="F39" s="350"/>
      <c r="G39" s="351"/>
      <c r="H39" s="127" t="s">
        <v>862</v>
      </c>
      <c r="I39" s="31">
        <f>VLOOKUP($A39&amp;I$68,決統データ!$A$3:$DE$187,$E39+19,FALSE)</f>
        <v>0</v>
      </c>
    </row>
    <row r="40" spans="1:9" ht="22" customHeight="1" x14ac:dyDescent="0.2">
      <c r="A40" s="17" t="str">
        <f t="shared" si="0"/>
        <v>0801201</v>
      </c>
      <c r="B40" s="18" t="s">
        <v>859</v>
      </c>
      <c r="C40" s="19">
        <v>12</v>
      </c>
      <c r="D40" s="18" t="s">
        <v>217</v>
      </c>
      <c r="E40" s="14">
        <v>38</v>
      </c>
      <c r="F40" s="350"/>
      <c r="G40" s="351"/>
      <c r="H40" s="127" t="s">
        <v>858</v>
      </c>
      <c r="I40" s="31">
        <f>VLOOKUP($A40&amp;I$68,決統データ!$A$3:$DE$187,$E40+19,FALSE)</f>
        <v>0</v>
      </c>
    </row>
    <row r="41" spans="1:9" ht="22" customHeight="1" x14ac:dyDescent="0.2">
      <c r="A41" s="17" t="str">
        <f t="shared" ref="A41:A64" si="1">+B41&amp;C41&amp;D41</f>
        <v>0801201</v>
      </c>
      <c r="B41" s="18" t="s">
        <v>859</v>
      </c>
      <c r="C41" s="19">
        <v>12</v>
      </c>
      <c r="D41" s="18" t="s">
        <v>217</v>
      </c>
      <c r="E41" s="14">
        <v>39</v>
      </c>
      <c r="F41" s="350"/>
      <c r="G41" s="351"/>
      <c r="H41" s="127" t="s">
        <v>860</v>
      </c>
      <c r="I41" s="31">
        <f>VLOOKUP($A41&amp;I$68,決統データ!$A$3:$DE$187,$E41+19,FALSE)</f>
        <v>0</v>
      </c>
    </row>
    <row r="42" spans="1:9" ht="22" customHeight="1" x14ac:dyDescent="0.2">
      <c r="A42" s="17" t="str">
        <f t="shared" si="1"/>
        <v>0801201</v>
      </c>
      <c r="B42" s="18" t="s">
        <v>859</v>
      </c>
      <c r="C42" s="19">
        <v>12</v>
      </c>
      <c r="D42" s="18" t="s">
        <v>217</v>
      </c>
      <c r="E42" s="14">
        <v>40</v>
      </c>
      <c r="F42" s="352"/>
      <c r="G42" s="353"/>
      <c r="H42" s="127" t="s">
        <v>861</v>
      </c>
      <c r="I42" s="31">
        <f>VLOOKUP($A42&amp;I$68,決統データ!$A$3:$DE$187,$E42+19,FALSE)</f>
        <v>0</v>
      </c>
    </row>
    <row r="43" spans="1:9" ht="22" customHeight="1" x14ac:dyDescent="0.2">
      <c r="A43" s="17" t="str">
        <f t="shared" si="1"/>
        <v>0801201</v>
      </c>
      <c r="B43" s="18" t="s">
        <v>859</v>
      </c>
      <c r="C43" s="19">
        <v>12</v>
      </c>
      <c r="D43" s="18" t="s">
        <v>217</v>
      </c>
      <c r="E43" s="14">
        <v>41</v>
      </c>
      <c r="F43" s="354" t="s">
        <v>430</v>
      </c>
      <c r="G43" s="355"/>
      <c r="H43" s="49" t="s">
        <v>426</v>
      </c>
      <c r="I43" s="31">
        <f>VLOOKUP($A43&amp;I$68,決統データ!$A$3:$DE$187,$E43+19,FALSE)</f>
        <v>0</v>
      </c>
    </row>
    <row r="44" spans="1:9" ht="22" customHeight="1" x14ac:dyDescent="0.2">
      <c r="A44" s="17" t="str">
        <f t="shared" si="1"/>
        <v>0801201</v>
      </c>
      <c r="B44" s="18" t="s">
        <v>859</v>
      </c>
      <c r="C44" s="19">
        <v>12</v>
      </c>
      <c r="D44" s="18" t="s">
        <v>217</v>
      </c>
      <c r="E44" s="14">
        <v>42</v>
      </c>
      <c r="F44" s="356"/>
      <c r="G44" s="357"/>
      <c r="H44" s="49" t="s">
        <v>429</v>
      </c>
      <c r="I44" s="31">
        <f>VLOOKUP($A44&amp;I$68,決統データ!$A$3:$DE$187,$E44+19,FALSE)</f>
        <v>0</v>
      </c>
    </row>
    <row r="45" spans="1:9" ht="22" customHeight="1" x14ac:dyDescent="0.2">
      <c r="A45" s="17" t="str">
        <f t="shared" si="1"/>
        <v>0801201</v>
      </c>
      <c r="B45" s="18" t="s">
        <v>859</v>
      </c>
      <c r="C45" s="19">
        <v>12</v>
      </c>
      <c r="D45" s="18" t="s">
        <v>217</v>
      </c>
      <c r="E45" s="14">
        <v>43</v>
      </c>
      <c r="F45" s="356"/>
      <c r="G45" s="357"/>
      <c r="H45" s="127" t="s">
        <v>858</v>
      </c>
      <c r="I45" s="31">
        <f>VLOOKUP($A45&amp;I$68,決統データ!$A$3:$DE$187,$E45+19,FALSE)</f>
        <v>0</v>
      </c>
    </row>
    <row r="46" spans="1:9" ht="22" customHeight="1" x14ac:dyDescent="0.2">
      <c r="A46" s="17" t="str">
        <f t="shared" si="1"/>
        <v>0801201</v>
      </c>
      <c r="B46" s="18" t="s">
        <v>859</v>
      </c>
      <c r="C46" s="19">
        <v>12</v>
      </c>
      <c r="D46" s="18" t="s">
        <v>217</v>
      </c>
      <c r="E46" s="14">
        <v>44</v>
      </c>
      <c r="F46" s="356"/>
      <c r="G46" s="357"/>
      <c r="H46" s="127" t="s">
        <v>860</v>
      </c>
      <c r="I46" s="31">
        <f>VLOOKUP($A46&amp;I$68,決統データ!$A$3:$DE$187,$E46+19,FALSE)</f>
        <v>0</v>
      </c>
    </row>
    <row r="47" spans="1:9" ht="22" customHeight="1" x14ac:dyDescent="0.2">
      <c r="A47" s="17" t="str">
        <f t="shared" si="1"/>
        <v>0801201</v>
      </c>
      <c r="B47" s="18" t="s">
        <v>859</v>
      </c>
      <c r="C47" s="19">
        <v>12</v>
      </c>
      <c r="D47" s="18" t="s">
        <v>217</v>
      </c>
      <c r="E47" s="14">
        <v>45</v>
      </c>
      <c r="F47" s="358"/>
      <c r="G47" s="359"/>
      <c r="H47" s="127" t="s">
        <v>861</v>
      </c>
      <c r="I47" s="31">
        <f>VLOOKUP($A47&amp;I$68,決統データ!$A$3:$DE$187,$E47+19,FALSE)</f>
        <v>0</v>
      </c>
    </row>
    <row r="48" spans="1:9" ht="22" customHeight="1" x14ac:dyDescent="0.2">
      <c r="A48" s="17" t="str">
        <f t="shared" si="1"/>
        <v>0801201</v>
      </c>
      <c r="B48" s="18" t="s">
        <v>859</v>
      </c>
      <c r="C48" s="19">
        <v>12</v>
      </c>
      <c r="D48" s="18" t="s">
        <v>217</v>
      </c>
      <c r="E48" s="14">
        <v>46</v>
      </c>
      <c r="F48" s="348" t="s">
        <v>428</v>
      </c>
      <c r="G48" s="349"/>
      <c r="H48" s="49" t="s">
        <v>426</v>
      </c>
      <c r="I48" s="31">
        <f>VLOOKUP($A48&amp;I$68,決統データ!$A$3:$DE$187,$E48+19,FALSE)</f>
        <v>0</v>
      </c>
    </row>
    <row r="49" spans="1:9" ht="22" customHeight="1" x14ac:dyDescent="0.2">
      <c r="A49" s="17" t="str">
        <f t="shared" si="1"/>
        <v>0801201</v>
      </c>
      <c r="B49" s="18" t="s">
        <v>859</v>
      </c>
      <c r="C49" s="19">
        <v>12</v>
      </c>
      <c r="D49" s="18" t="s">
        <v>217</v>
      </c>
      <c r="E49" s="14">
        <v>47</v>
      </c>
      <c r="F49" s="350"/>
      <c r="G49" s="351"/>
      <c r="H49" s="127" t="s">
        <v>858</v>
      </c>
      <c r="I49" s="31">
        <f>VLOOKUP($A49&amp;I$68,決統データ!$A$3:$DE$187,$E49+19,FALSE)</f>
        <v>0</v>
      </c>
    </row>
    <row r="50" spans="1:9" ht="22" customHeight="1" x14ac:dyDescent="0.2">
      <c r="A50" s="17" t="str">
        <f t="shared" si="1"/>
        <v>0801201</v>
      </c>
      <c r="B50" s="18" t="s">
        <v>859</v>
      </c>
      <c r="C50" s="19">
        <v>12</v>
      </c>
      <c r="D50" s="18" t="s">
        <v>217</v>
      </c>
      <c r="E50" s="14">
        <v>48</v>
      </c>
      <c r="F50" s="350"/>
      <c r="G50" s="351"/>
      <c r="H50" s="127" t="s">
        <v>860</v>
      </c>
      <c r="I50" s="31">
        <f>VLOOKUP($A50&amp;I$68,決統データ!$A$3:$DE$187,$E50+19,FALSE)</f>
        <v>0</v>
      </c>
    </row>
    <row r="51" spans="1:9" ht="22" customHeight="1" x14ac:dyDescent="0.2">
      <c r="A51" s="17" t="str">
        <f t="shared" si="1"/>
        <v>0801201</v>
      </c>
      <c r="B51" s="18" t="s">
        <v>859</v>
      </c>
      <c r="C51" s="19">
        <v>12</v>
      </c>
      <c r="D51" s="18" t="s">
        <v>217</v>
      </c>
      <c r="E51" s="14">
        <v>49</v>
      </c>
      <c r="F51" s="352"/>
      <c r="G51" s="353"/>
      <c r="H51" s="127" t="s">
        <v>861</v>
      </c>
      <c r="I51" s="31">
        <f>VLOOKUP($A51&amp;I$68,決統データ!$A$3:$DE$187,$E51+19,FALSE)</f>
        <v>0</v>
      </c>
    </row>
    <row r="52" spans="1:9" ht="22" customHeight="1" x14ac:dyDescent="0.2">
      <c r="A52" s="17" t="str">
        <f t="shared" si="1"/>
        <v>0801201</v>
      </c>
      <c r="B52" s="18" t="s">
        <v>859</v>
      </c>
      <c r="C52" s="19">
        <v>12</v>
      </c>
      <c r="D52" s="18" t="s">
        <v>217</v>
      </c>
      <c r="E52" s="14">
        <v>50</v>
      </c>
      <c r="F52" s="348" t="s">
        <v>427</v>
      </c>
      <c r="G52" s="349"/>
      <c r="H52" s="49" t="s">
        <v>426</v>
      </c>
      <c r="I52" s="31">
        <f>VLOOKUP($A52&amp;I$68,決統データ!$A$3:$DE$187,$E52+19,FALSE)</f>
        <v>0</v>
      </c>
    </row>
    <row r="53" spans="1:9" ht="22" customHeight="1" x14ac:dyDescent="0.2">
      <c r="A53" s="17" t="str">
        <f t="shared" si="1"/>
        <v>0801201</v>
      </c>
      <c r="B53" s="18" t="s">
        <v>859</v>
      </c>
      <c r="C53" s="19">
        <v>12</v>
      </c>
      <c r="D53" s="18" t="s">
        <v>217</v>
      </c>
      <c r="E53" s="14">
        <v>51</v>
      </c>
      <c r="F53" s="350"/>
      <c r="G53" s="351"/>
      <c r="H53" s="127" t="s">
        <v>858</v>
      </c>
      <c r="I53" s="31">
        <f>VLOOKUP($A53&amp;I$68,決統データ!$A$3:$DE$187,$E53+19,FALSE)</f>
        <v>0</v>
      </c>
    </row>
    <row r="54" spans="1:9" ht="22" customHeight="1" x14ac:dyDescent="0.2">
      <c r="A54" s="17" t="str">
        <f t="shared" si="1"/>
        <v>0801201</v>
      </c>
      <c r="B54" s="18" t="s">
        <v>859</v>
      </c>
      <c r="C54" s="19">
        <v>12</v>
      </c>
      <c r="D54" s="18" t="s">
        <v>217</v>
      </c>
      <c r="E54" s="14">
        <v>52</v>
      </c>
      <c r="F54" s="350"/>
      <c r="G54" s="351"/>
      <c r="H54" s="127" t="s">
        <v>860</v>
      </c>
      <c r="I54" s="31">
        <f>VLOOKUP($A54&amp;I$68,決統データ!$A$3:$DE$187,$E54+19,FALSE)</f>
        <v>0</v>
      </c>
    </row>
    <row r="55" spans="1:9" ht="22" customHeight="1" x14ac:dyDescent="0.2">
      <c r="A55" s="17" t="str">
        <f t="shared" si="1"/>
        <v>0801201</v>
      </c>
      <c r="B55" s="18" t="s">
        <v>859</v>
      </c>
      <c r="C55" s="19">
        <v>12</v>
      </c>
      <c r="D55" s="18" t="s">
        <v>217</v>
      </c>
      <c r="E55" s="14">
        <v>53</v>
      </c>
      <c r="F55" s="352"/>
      <c r="G55" s="353"/>
      <c r="H55" s="127" t="s">
        <v>861</v>
      </c>
      <c r="I55" s="31">
        <f>VLOOKUP($A55&amp;I$68,決統データ!$A$3:$DE$187,$E55+19,FALSE)</f>
        <v>0</v>
      </c>
    </row>
    <row r="56" spans="1:9" ht="22" customHeight="1" x14ac:dyDescent="0.2">
      <c r="A56" s="17" t="str">
        <f t="shared" si="1"/>
        <v>0801201</v>
      </c>
      <c r="B56" s="18" t="s">
        <v>859</v>
      </c>
      <c r="C56" s="19">
        <v>12</v>
      </c>
      <c r="D56" s="18" t="s">
        <v>217</v>
      </c>
      <c r="E56" s="14">
        <v>54</v>
      </c>
      <c r="F56" s="348" t="s">
        <v>863</v>
      </c>
      <c r="G56" s="349"/>
      <c r="H56" s="127" t="s">
        <v>858</v>
      </c>
      <c r="I56" s="31">
        <f>VLOOKUP($A56&amp;I$68,決統データ!$A$3:$DE$187,$E56+19,FALSE)</f>
        <v>0</v>
      </c>
    </row>
    <row r="57" spans="1:9" ht="22" customHeight="1" x14ac:dyDescent="0.2">
      <c r="A57" s="17" t="str">
        <f t="shared" si="1"/>
        <v>0801201</v>
      </c>
      <c r="B57" s="18" t="s">
        <v>859</v>
      </c>
      <c r="C57" s="19">
        <v>12</v>
      </c>
      <c r="D57" s="18" t="s">
        <v>217</v>
      </c>
      <c r="E57" s="14">
        <v>55</v>
      </c>
      <c r="F57" s="350"/>
      <c r="G57" s="351"/>
      <c r="H57" s="127" t="s">
        <v>860</v>
      </c>
      <c r="I57" s="31">
        <f>VLOOKUP($A57&amp;I$68,決統データ!$A$3:$DE$187,$E57+19,FALSE)</f>
        <v>0</v>
      </c>
    </row>
    <row r="58" spans="1:9" ht="22" customHeight="1" x14ac:dyDescent="0.2">
      <c r="A58" s="17" t="str">
        <f t="shared" si="1"/>
        <v>0801201</v>
      </c>
      <c r="B58" s="18" t="s">
        <v>859</v>
      </c>
      <c r="C58" s="19">
        <v>12</v>
      </c>
      <c r="D58" s="18" t="s">
        <v>217</v>
      </c>
      <c r="E58" s="14">
        <v>56</v>
      </c>
      <c r="F58" s="352"/>
      <c r="G58" s="353"/>
      <c r="H58" s="127" t="s">
        <v>861</v>
      </c>
      <c r="I58" s="31">
        <f>VLOOKUP($A58&amp;I$68,決統データ!$A$3:$DE$187,$E58+19,FALSE)</f>
        <v>0</v>
      </c>
    </row>
    <row r="59" spans="1:9" ht="22" customHeight="1" x14ac:dyDescent="0.2">
      <c r="A59" s="17" t="str">
        <f t="shared" si="1"/>
        <v>0801201</v>
      </c>
      <c r="B59" s="18" t="s">
        <v>859</v>
      </c>
      <c r="C59" s="19">
        <v>12</v>
      </c>
      <c r="D59" s="18" t="s">
        <v>217</v>
      </c>
      <c r="E59" s="14">
        <v>57</v>
      </c>
      <c r="F59" s="250" t="s">
        <v>864</v>
      </c>
      <c r="G59" s="267"/>
      <c r="H59" s="261"/>
      <c r="I59" s="31">
        <f>VLOOKUP($A59&amp;I$68,決統データ!$A$3:$DE$187,$E59+19,FALSE)</f>
        <v>0</v>
      </c>
    </row>
    <row r="60" spans="1:9" ht="22" customHeight="1" x14ac:dyDescent="0.2">
      <c r="A60" s="17" t="str">
        <f t="shared" si="1"/>
        <v>0801201</v>
      </c>
      <c r="B60" s="18" t="s">
        <v>859</v>
      </c>
      <c r="C60" s="19">
        <v>12</v>
      </c>
      <c r="D60" s="18" t="s">
        <v>217</v>
      </c>
      <c r="E60" s="14">
        <v>58</v>
      </c>
      <c r="F60" s="49" t="s">
        <v>425</v>
      </c>
      <c r="G60" s="49"/>
      <c r="H60" s="49"/>
      <c r="I60" s="31">
        <f>VLOOKUP($A60&amp;I$68,決統データ!$A$3:$DE$187,$E60+19,FALSE)</f>
        <v>0</v>
      </c>
    </row>
    <row r="61" spans="1:9" ht="22" customHeight="1" x14ac:dyDescent="0.2">
      <c r="A61" s="17" t="str">
        <f t="shared" si="1"/>
        <v>0801201</v>
      </c>
      <c r="B61" s="18" t="s">
        <v>859</v>
      </c>
      <c r="C61" s="19">
        <v>12</v>
      </c>
      <c r="D61" s="18" t="s">
        <v>217</v>
      </c>
      <c r="E61" s="14">
        <v>59</v>
      </c>
      <c r="F61" s="250" t="s">
        <v>865</v>
      </c>
      <c r="G61" s="267"/>
      <c r="H61" s="261"/>
      <c r="I61" s="31">
        <f>VLOOKUP($A61&amp;I$68,決統データ!$A$3:$DE$187,$E61+19,FALSE)</f>
        <v>0</v>
      </c>
    </row>
    <row r="62" spans="1:9" ht="22" customHeight="1" x14ac:dyDescent="0.2">
      <c r="A62" s="17" t="str">
        <f t="shared" si="1"/>
        <v>0801201</v>
      </c>
      <c r="B62" s="18" t="s">
        <v>518</v>
      </c>
      <c r="C62" s="19">
        <v>12</v>
      </c>
      <c r="D62" s="18" t="s">
        <v>412</v>
      </c>
      <c r="E62" s="14">
        <v>60</v>
      </c>
      <c r="F62" s="241" t="s">
        <v>424</v>
      </c>
      <c r="G62" s="241"/>
      <c r="H62" s="49" t="s">
        <v>423</v>
      </c>
      <c r="I62" s="31">
        <f>VLOOKUP($A62&amp;I$68,決統データ!$A$3:$DE$187,$E62+19,FALSE)</f>
        <v>0</v>
      </c>
    </row>
    <row r="63" spans="1:9" ht="22" customHeight="1" x14ac:dyDescent="0.2">
      <c r="A63" s="17" t="str">
        <f t="shared" si="1"/>
        <v>0801201</v>
      </c>
      <c r="B63" s="18" t="s">
        <v>518</v>
      </c>
      <c r="C63" s="19">
        <v>12</v>
      </c>
      <c r="D63" s="18" t="s">
        <v>412</v>
      </c>
      <c r="E63" s="14">
        <v>61</v>
      </c>
      <c r="F63" s="241"/>
      <c r="G63" s="241"/>
      <c r="H63" s="49" t="s">
        <v>422</v>
      </c>
      <c r="I63" s="31">
        <f>VLOOKUP($A63&amp;I$68,決統データ!$A$3:$DE$187,$E63+19,FALSE)</f>
        <v>0</v>
      </c>
    </row>
    <row r="64" spans="1:9" ht="22" customHeight="1" x14ac:dyDescent="0.2">
      <c r="A64" s="17" t="str">
        <f t="shared" si="1"/>
        <v>0801201</v>
      </c>
      <c r="B64" s="18" t="s">
        <v>518</v>
      </c>
      <c r="C64" s="19">
        <v>12</v>
      </c>
      <c r="D64" s="18" t="s">
        <v>412</v>
      </c>
      <c r="E64" s="14">
        <v>62</v>
      </c>
      <c r="F64" s="241"/>
      <c r="G64" s="241"/>
      <c r="H64" s="49" t="s">
        <v>421</v>
      </c>
      <c r="I64" s="31">
        <f>VLOOKUP($A64&amp;I$68,決統データ!$A$3:$DE$187,$E64+19,FALSE)</f>
        <v>0</v>
      </c>
    </row>
    <row r="65" spans="9:9" hidden="1" x14ac:dyDescent="0.2">
      <c r="I65" s="1" t="s">
        <v>940</v>
      </c>
    </row>
    <row r="66" spans="9:9" hidden="1" x14ac:dyDescent="0.2">
      <c r="I66" s="1">
        <v>0</v>
      </c>
    </row>
    <row r="67" spans="9:9" hidden="1" x14ac:dyDescent="0.2">
      <c r="I67" s="1">
        <v>0</v>
      </c>
    </row>
    <row r="68" spans="9:9" hidden="1" x14ac:dyDescent="0.2">
      <c r="I68" s="23">
        <v>262021001</v>
      </c>
    </row>
  </sheetData>
  <sheetProtection algorithmName="SHA-512" hashValue="CTuKgLbWYB2CwzYqtT0RTIUUGV0pdpBs0oSC4N4d93CnFzuTSz35vZ5MiC7BUcWbAImIlIo9l0jio5rKOP3Lrw==" saltValue="Pyaw0yfT9YHZ1knWpDbNMw==" spinCount="100000" sheet="1" objects="1" scenarios="1"/>
  <customSheetViews>
    <customSheetView guid="{247A5D4D-80F1-4466-92F7-7A3BC78E450F}" printArea="1" topLeftCell="A56">
      <selection activeCell="C43" sqref="C43"/>
      <pageMargins left="1.1811023622047245" right="0.78740157480314965" top="0.78740157480314965" bottom="0.78740157480314965" header="0.51181102362204722" footer="0.51181102362204722"/>
      <pageSetup paperSize="9" scale="60" orientation="portrait" blackAndWhite="1" horizontalDpi="300" verticalDpi="300"/>
      <headerFooter alignWithMargins="0"/>
    </customSheetView>
  </customSheetViews>
  <mergeCells count="16">
    <mergeCell ref="F20:G25"/>
    <mergeCell ref="F3:H3"/>
    <mergeCell ref="F5:G8"/>
    <mergeCell ref="F4:H4"/>
    <mergeCell ref="F9:G13"/>
    <mergeCell ref="F14:G19"/>
    <mergeCell ref="F61:H61"/>
    <mergeCell ref="F62:G64"/>
    <mergeCell ref="F26:G31"/>
    <mergeCell ref="F32:G37"/>
    <mergeCell ref="F38:G42"/>
    <mergeCell ref="F43:G47"/>
    <mergeCell ref="F48:G51"/>
    <mergeCell ref="F52:G55"/>
    <mergeCell ref="F56:G58"/>
    <mergeCell ref="F59:H59"/>
  </mergeCells>
  <phoneticPr fontId="3"/>
  <pageMargins left="1.1811023622047245" right="0.78740157480314965" top="0.78740157480314965" bottom="0.78740157480314965" header="0.51181102362204722" footer="0.51181102362204722"/>
  <pageSetup paperSize="9" scale="54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FF0000"/>
  </sheetPr>
  <dimension ref="A1:K93"/>
  <sheetViews>
    <sheetView view="pageBreakPreview" zoomScaleNormal="100" zoomScaleSheetLayoutView="100" workbookViewId="0">
      <pane ySplit="2" topLeftCell="A3" activePane="bottomLeft" state="frozen"/>
      <selection pane="bottomLeft" activeCell="P97" sqref="P97"/>
    </sheetView>
  </sheetViews>
  <sheetFormatPr defaultColWidth="9" defaultRowHeight="14" x14ac:dyDescent="0.2"/>
  <cols>
    <col min="1" max="1" width="9.6640625" style="9" hidden="1" customWidth="1"/>
    <col min="2" max="2" width="4.33203125" style="9" hidden="1" customWidth="1"/>
    <col min="3" max="4" width="3.33203125" style="9" hidden="1" customWidth="1"/>
    <col min="5" max="5" width="6.33203125" style="28" hidden="1" customWidth="1"/>
    <col min="6" max="6" width="3.5" style="9" customWidth="1"/>
    <col min="7" max="7" width="5.08203125" style="9" customWidth="1"/>
    <col min="8" max="8" width="5" style="9" customWidth="1"/>
    <col min="9" max="9" width="4.08203125" style="9" customWidth="1"/>
    <col min="10" max="10" width="28.5" style="9" customWidth="1"/>
    <col min="11" max="11" width="14.58203125" style="57" customWidth="1"/>
    <col min="12" max="16384" width="9" style="9"/>
  </cols>
  <sheetData>
    <row r="1" spans="1:11" x14ac:dyDescent="0.2">
      <c r="F1" s="9" t="s">
        <v>517</v>
      </c>
      <c r="K1" s="59" t="s">
        <v>182</v>
      </c>
    </row>
    <row r="2" spans="1:11" s="1" customFormat="1" ht="24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60"/>
      <c r="G2" s="360"/>
      <c r="H2" s="360"/>
      <c r="I2" s="360"/>
      <c r="J2" s="360"/>
      <c r="K2" s="26" t="s">
        <v>127</v>
      </c>
    </row>
    <row r="3" spans="1:11" ht="14.5" customHeight="1" x14ac:dyDescent="0.2">
      <c r="A3" s="17" t="str">
        <f>+B3&amp;C3&amp;D3</f>
        <v>0802601</v>
      </c>
      <c r="B3" s="18" t="s">
        <v>518</v>
      </c>
      <c r="C3" s="19">
        <v>26</v>
      </c>
      <c r="D3" s="18" t="s">
        <v>412</v>
      </c>
      <c r="E3" s="21" t="s">
        <v>413</v>
      </c>
      <c r="F3" s="363" t="s">
        <v>516</v>
      </c>
      <c r="G3" s="365" t="s">
        <v>515</v>
      </c>
      <c r="H3" s="365"/>
      <c r="I3" s="365"/>
      <c r="J3" s="365"/>
      <c r="K3" s="31">
        <f>VLOOKUP($A3&amp;K$93,決統データ!$A$3:$DE$187,$E3+19,FALSE)</f>
        <v>326</v>
      </c>
    </row>
    <row r="4" spans="1:11" ht="14.5" customHeight="1" x14ac:dyDescent="0.2">
      <c r="A4" s="17" t="str">
        <f t="shared" ref="A4:A67" si="0">+B4&amp;C4&amp;D4</f>
        <v>0802601</v>
      </c>
      <c r="B4" s="18" t="s">
        <v>518</v>
      </c>
      <c r="C4" s="19">
        <v>26</v>
      </c>
      <c r="D4" s="18" t="s">
        <v>412</v>
      </c>
      <c r="E4" s="28">
        <v>2</v>
      </c>
      <c r="F4" s="363"/>
      <c r="G4" s="362" t="s">
        <v>514</v>
      </c>
      <c r="H4" s="362"/>
      <c r="I4" s="362"/>
      <c r="J4" s="362"/>
      <c r="K4" s="31">
        <f>VLOOKUP($A4&amp;K$93,決統データ!$A$3:$DE$187,$E4+19,FALSE)</f>
        <v>0</v>
      </c>
    </row>
    <row r="5" spans="1:11" ht="14.5" customHeight="1" x14ac:dyDescent="0.2">
      <c r="A5" s="17" t="str">
        <f t="shared" si="0"/>
        <v>0802601</v>
      </c>
      <c r="B5" s="18" t="s">
        <v>518</v>
      </c>
      <c r="C5" s="19">
        <v>26</v>
      </c>
      <c r="D5" s="18" t="s">
        <v>412</v>
      </c>
      <c r="E5" s="28">
        <v>3</v>
      </c>
      <c r="F5" s="363"/>
      <c r="G5" s="362" t="s">
        <v>513</v>
      </c>
      <c r="H5" s="362"/>
      <c r="I5" s="362"/>
      <c r="J5" s="362"/>
      <c r="K5" s="31">
        <f>VLOOKUP($A5&amp;K$93,決統データ!$A$3:$DE$187,$E5+19,FALSE)</f>
        <v>0</v>
      </c>
    </row>
    <row r="6" spans="1:11" ht="14.5" customHeight="1" x14ac:dyDescent="0.2">
      <c r="A6" s="17" t="str">
        <f t="shared" si="0"/>
        <v>0802601</v>
      </c>
      <c r="B6" s="18" t="s">
        <v>518</v>
      </c>
      <c r="C6" s="19">
        <v>26</v>
      </c>
      <c r="D6" s="18" t="s">
        <v>412</v>
      </c>
      <c r="E6" s="28">
        <v>5</v>
      </c>
      <c r="F6" s="363"/>
      <c r="G6" s="362" t="s">
        <v>512</v>
      </c>
      <c r="H6" s="362"/>
      <c r="I6" s="362"/>
      <c r="J6" s="362"/>
      <c r="K6" s="31">
        <f>VLOOKUP($A6&amp;K$93,決統データ!$A$3:$DE$187,$E6+19,FALSE)</f>
        <v>0</v>
      </c>
    </row>
    <row r="7" spans="1:11" ht="14.5" customHeight="1" x14ac:dyDescent="0.2">
      <c r="A7" s="17" t="str">
        <f t="shared" si="0"/>
        <v>0802601</v>
      </c>
      <c r="B7" s="18" t="s">
        <v>518</v>
      </c>
      <c r="C7" s="19">
        <v>26</v>
      </c>
      <c r="D7" s="18" t="s">
        <v>412</v>
      </c>
      <c r="E7" s="28">
        <v>6</v>
      </c>
      <c r="F7" s="363"/>
      <c r="G7" s="362" t="s">
        <v>503</v>
      </c>
      <c r="H7" s="362"/>
      <c r="I7" s="362"/>
      <c r="J7" s="362"/>
      <c r="K7" s="31">
        <f>VLOOKUP($A7&amp;K$93,決統データ!$A$3:$DE$187,$E7+19,FALSE)</f>
        <v>0</v>
      </c>
    </row>
    <row r="8" spans="1:11" ht="14.5" customHeight="1" x14ac:dyDescent="0.2">
      <c r="A8" s="17" t="str">
        <f t="shared" si="0"/>
        <v>0802601</v>
      </c>
      <c r="B8" s="18" t="s">
        <v>518</v>
      </c>
      <c r="C8" s="19">
        <v>26</v>
      </c>
      <c r="D8" s="18" t="s">
        <v>412</v>
      </c>
      <c r="E8" s="28">
        <v>7</v>
      </c>
      <c r="F8" s="363"/>
      <c r="G8" s="362" t="s">
        <v>511</v>
      </c>
      <c r="H8" s="362"/>
      <c r="I8" s="362"/>
      <c r="J8" s="362"/>
      <c r="K8" s="31">
        <f>VLOOKUP($A8&amp;K$93,決統データ!$A$3:$DE$187,$E8+19,FALSE)</f>
        <v>326</v>
      </c>
    </row>
    <row r="9" spans="1:11" ht="14.5" customHeight="1" x14ac:dyDescent="0.2">
      <c r="A9" s="17" t="str">
        <f t="shared" si="0"/>
        <v>0802601</v>
      </c>
      <c r="B9" s="18" t="s">
        <v>518</v>
      </c>
      <c r="C9" s="19">
        <v>26</v>
      </c>
      <c r="D9" s="18" t="s">
        <v>412</v>
      </c>
      <c r="E9" s="28">
        <v>8</v>
      </c>
      <c r="F9" s="363"/>
      <c r="G9" s="362" t="s">
        <v>510</v>
      </c>
      <c r="H9" s="362"/>
      <c r="I9" s="362"/>
      <c r="J9" s="362"/>
      <c r="K9" s="31">
        <f>VLOOKUP($A9&amp;K$93,決統データ!$A$3:$DE$187,$E9+19,FALSE)</f>
        <v>0</v>
      </c>
    </row>
    <row r="10" spans="1:11" ht="14.5" customHeight="1" x14ac:dyDescent="0.2">
      <c r="A10" s="17" t="str">
        <f t="shared" si="0"/>
        <v>0802601</v>
      </c>
      <c r="B10" s="18" t="s">
        <v>518</v>
      </c>
      <c r="C10" s="19">
        <v>26</v>
      </c>
      <c r="D10" s="18" t="s">
        <v>412</v>
      </c>
      <c r="E10" s="28">
        <v>9</v>
      </c>
      <c r="F10" s="363"/>
      <c r="G10" s="362" t="s">
        <v>509</v>
      </c>
      <c r="H10" s="362"/>
      <c r="I10" s="362"/>
      <c r="J10" s="362"/>
      <c r="K10" s="31">
        <f>VLOOKUP($A10&amp;K$93,決統データ!$A$3:$DE$187,$E10+19,FALSE)</f>
        <v>0</v>
      </c>
    </row>
    <row r="11" spans="1:11" ht="14.5" customHeight="1" x14ac:dyDescent="0.2">
      <c r="A11" s="17" t="str">
        <f t="shared" si="0"/>
        <v>0802601</v>
      </c>
      <c r="B11" s="18" t="s">
        <v>518</v>
      </c>
      <c r="C11" s="19">
        <v>26</v>
      </c>
      <c r="D11" s="18" t="s">
        <v>412</v>
      </c>
      <c r="E11" s="28">
        <v>10</v>
      </c>
      <c r="F11" s="363"/>
      <c r="G11" s="362" t="s">
        <v>508</v>
      </c>
      <c r="H11" s="362"/>
      <c r="I11" s="362"/>
      <c r="J11" s="362"/>
      <c r="K11" s="31">
        <f>VLOOKUP($A11&amp;K$93,決統データ!$A$3:$DE$187,$E11+19,FALSE)</f>
        <v>0</v>
      </c>
    </row>
    <row r="12" spans="1:11" ht="14.5" customHeight="1" x14ac:dyDescent="0.2">
      <c r="A12" s="17" t="str">
        <f t="shared" si="0"/>
        <v>0802601</v>
      </c>
      <c r="B12" s="18" t="s">
        <v>518</v>
      </c>
      <c r="C12" s="19">
        <v>26</v>
      </c>
      <c r="D12" s="18" t="s">
        <v>412</v>
      </c>
      <c r="E12" s="28">
        <v>11</v>
      </c>
      <c r="F12" s="363"/>
      <c r="G12" s="362" t="s">
        <v>498</v>
      </c>
      <c r="H12" s="362"/>
      <c r="I12" s="362"/>
      <c r="J12" s="362"/>
      <c r="K12" s="31">
        <f>VLOOKUP($A12&amp;K$93,決統データ!$A$3:$DE$187,$E12+19,FALSE)</f>
        <v>326</v>
      </c>
    </row>
    <row r="13" spans="1:11" ht="14.5" customHeight="1" x14ac:dyDescent="0.2">
      <c r="A13" s="17" t="str">
        <f t="shared" si="0"/>
        <v>0802601</v>
      </c>
      <c r="B13" s="18" t="s">
        <v>518</v>
      </c>
      <c r="C13" s="19">
        <v>26</v>
      </c>
      <c r="D13" s="18" t="s">
        <v>412</v>
      </c>
      <c r="E13" s="28">
        <v>12</v>
      </c>
      <c r="F13" s="363"/>
      <c r="G13" s="362" t="s">
        <v>507</v>
      </c>
      <c r="H13" s="362"/>
      <c r="I13" s="362"/>
      <c r="J13" s="362"/>
      <c r="K13" s="31">
        <f>VLOOKUP($A13&amp;K$93,決統データ!$A$3:$DE$187,$E13+19,FALSE)</f>
        <v>327</v>
      </c>
    </row>
    <row r="14" spans="1:11" ht="14.5" customHeight="1" x14ac:dyDescent="0.2">
      <c r="A14" s="17" t="str">
        <f t="shared" si="0"/>
        <v>0802601</v>
      </c>
      <c r="B14" s="18" t="s">
        <v>518</v>
      </c>
      <c r="C14" s="19">
        <v>26</v>
      </c>
      <c r="D14" s="18" t="s">
        <v>412</v>
      </c>
      <c r="E14" s="28">
        <v>13</v>
      </c>
      <c r="F14" s="363"/>
      <c r="G14" s="362" t="s">
        <v>506</v>
      </c>
      <c r="H14" s="362"/>
      <c r="I14" s="362"/>
      <c r="J14" s="362"/>
      <c r="K14" s="31">
        <f>VLOOKUP($A14&amp;K$93,決統データ!$A$3:$DE$187,$E14+19,FALSE)</f>
        <v>327</v>
      </c>
    </row>
    <row r="15" spans="1:11" ht="14.5" customHeight="1" x14ac:dyDescent="0.2">
      <c r="A15" s="17" t="str">
        <f t="shared" si="0"/>
        <v>0802601</v>
      </c>
      <c r="B15" s="18" t="s">
        <v>518</v>
      </c>
      <c r="C15" s="19">
        <v>26</v>
      </c>
      <c r="D15" s="18" t="s">
        <v>412</v>
      </c>
      <c r="E15" s="28">
        <v>14</v>
      </c>
      <c r="F15" s="363"/>
      <c r="G15" s="362" t="s">
        <v>505</v>
      </c>
      <c r="H15" s="362"/>
      <c r="I15" s="362"/>
      <c r="J15" s="362"/>
      <c r="K15" s="31">
        <f>VLOOKUP($A15&amp;K$93,決統データ!$A$3:$DE$187,$E15+19,FALSE)</f>
        <v>0</v>
      </c>
    </row>
    <row r="16" spans="1:11" ht="14.5" customHeight="1" x14ac:dyDescent="0.2">
      <c r="A16" s="17" t="str">
        <f t="shared" si="0"/>
        <v>0802601</v>
      </c>
      <c r="B16" s="18" t="s">
        <v>518</v>
      </c>
      <c r="C16" s="19">
        <v>26</v>
      </c>
      <c r="D16" s="18" t="s">
        <v>412</v>
      </c>
      <c r="E16" s="28">
        <v>15</v>
      </c>
      <c r="F16" s="363"/>
      <c r="G16" s="362" t="s">
        <v>504</v>
      </c>
      <c r="H16" s="362"/>
      <c r="I16" s="362"/>
      <c r="J16" s="362"/>
      <c r="K16" s="31">
        <f>VLOOKUP($A16&amp;K$93,決統データ!$A$3:$DE$187,$E16+19,FALSE)</f>
        <v>0</v>
      </c>
    </row>
    <row r="17" spans="1:11" ht="14.5" customHeight="1" x14ac:dyDescent="0.2">
      <c r="A17" s="17" t="str">
        <f t="shared" si="0"/>
        <v>0802601</v>
      </c>
      <c r="B17" s="18" t="s">
        <v>518</v>
      </c>
      <c r="C17" s="19">
        <v>26</v>
      </c>
      <c r="D17" s="18" t="s">
        <v>412</v>
      </c>
      <c r="E17" s="28">
        <v>16</v>
      </c>
      <c r="F17" s="363"/>
      <c r="G17" s="362" t="s">
        <v>503</v>
      </c>
      <c r="H17" s="362"/>
      <c r="I17" s="362"/>
      <c r="J17" s="362"/>
      <c r="K17" s="31">
        <f>VLOOKUP($A17&amp;K$93,決統データ!$A$3:$DE$187,$E17+19,FALSE)</f>
        <v>327</v>
      </c>
    </row>
    <row r="18" spans="1:11" ht="14.5" customHeight="1" x14ac:dyDescent="0.2">
      <c r="A18" s="17" t="str">
        <f t="shared" si="0"/>
        <v>0802601</v>
      </c>
      <c r="B18" s="18" t="s">
        <v>518</v>
      </c>
      <c r="C18" s="19">
        <v>26</v>
      </c>
      <c r="D18" s="18" t="s">
        <v>412</v>
      </c>
      <c r="E18" s="28">
        <v>17</v>
      </c>
      <c r="F18" s="363"/>
      <c r="G18" s="362" t="s">
        <v>502</v>
      </c>
      <c r="H18" s="362"/>
      <c r="I18" s="362"/>
      <c r="J18" s="362"/>
      <c r="K18" s="31">
        <f>VLOOKUP($A18&amp;K$93,決統データ!$A$3:$DE$187,$E18+19,FALSE)</f>
        <v>0</v>
      </c>
    </row>
    <row r="19" spans="1:11" ht="14.5" customHeight="1" x14ac:dyDescent="0.2">
      <c r="A19" s="17" t="str">
        <f t="shared" si="0"/>
        <v>0802601</v>
      </c>
      <c r="B19" s="18" t="s">
        <v>518</v>
      </c>
      <c r="C19" s="19">
        <v>26</v>
      </c>
      <c r="D19" s="18" t="s">
        <v>412</v>
      </c>
      <c r="E19" s="28">
        <v>18</v>
      </c>
      <c r="F19" s="363"/>
      <c r="G19" s="362" t="s">
        <v>501</v>
      </c>
      <c r="H19" s="362"/>
      <c r="I19" s="362"/>
      <c r="J19" s="362"/>
      <c r="K19" s="31">
        <f>VLOOKUP($A19&amp;K$93,決統データ!$A$3:$DE$187,$E19+19,FALSE)</f>
        <v>0</v>
      </c>
    </row>
    <row r="20" spans="1:11" ht="14.5" customHeight="1" x14ac:dyDescent="0.2">
      <c r="A20" s="17" t="str">
        <f t="shared" si="0"/>
        <v>0802601</v>
      </c>
      <c r="B20" s="18" t="s">
        <v>518</v>
      </c>
      <c r="C20" s="19">
        <v>26</v>
      </c>
      <c r="D20" s="18" t="s">
        <v>412</v>
      </c>
      <c r="E20" s="28">
        <v>19</v>
      </c>
      <c r="F20" s="363"/>
      <c r="G20" s="362" t="s">
        <v>500</v>
      </c>
      <c r="H20" s="362"/>
      <c r="I20" s="362"/>
      <c r="J20" s="362"/>
      <c r="K20" s="31">
        <f>VLOOKUP($A20&amp;K$93,決統データ!$A$3:$DE$187,$E20+19,FALSE)</f>
        <v>0</v>
      </c>
    </row>
    <row r="21" spans="1:11" ht="14.5" customHeight="1" x14ac:dyDescent="0.2">
      <c r="A21" s="17" t="str">
        <f t="shared" si="0"/>
        <v>0802601</v>
      </c>
      <c r="B21" s="18" t="s">
        <v>518</v>
      </c>
      <c r="C21" s="19">
        <v>26</v>
      </c>
      <c r="D21" s="18" t="s">
        <v>412</v>
      </c>
      <c r="E21" s="28">
        <v>20</v>
      </c>
      <c r="F21" s="363"/>
      <c r="G21" s="362" t="s">
        <v>499</v>
      </c>
      <c r="H21" s="362"/>
      <c r="I21" s="362"/>
      <c r="J21" s="362"/>
      <c r="K21" s="31">
        <f>VLOOKUP($A21&amp;K$93,決統データ!$A$3:$DE$187,$E21+19,FALSE)</f>
        <v>0</v>
      </c>
    </row>
    <row r="22" spans="1:11" ht="14.5" customHeight="1" x14ac:dyDescent="0.2">
      <c r="A22" s="17" t="str">
        <f t="shared" si="0"/>
        <v>0802601</v>
      </c>
      <c r="B22" s="18" t="s">
        <v>518</v>
      </c>
      <c r="C22" s="19">
        <v>26</v>
      </c>
      <c r="D22" s="18" t="s">
        <v>412</v>
      </c>
      <c r="E22" s="28">
        <v>21</v>
      </c>
      <c r="F22" s="363"/>
      <c r="G22" s="362" t="s">
        <v>498</v>
      </c>
      <c r="H22" s="362"/>
      <c r="I22" s="362"/>
      <c r="J22" s="362"/>
      <c r="K22" s="31">
        <f>VLOOKUP($A22&amp;K$93,決統データ!$A$3:$DE$187,$E22+19,FALSE)</f>
        <v>0</v>
      </c>
    </row>
    <row r="23" spans="1:11" ht="14.5" customHeight="1" x14ac:dyDescent="0.2">
      <c r="A23" s="17" t="str">
        <f t="shared" si="0"/>
        <v>0802601</v>
      </c>
      <c r="B23" s="18" t="s">
        <v>518</v>
      </c>
      <c r="C23" s="19">
        <v>26</v>
      </c>
      <c r="D23" s="18" t="s">
        <v>412</v>
      </c>
      <c r="E23" s="28">
        <v>22</v>
      </c>
      <c r="F23" s="364"/>
      <c r="G23" s="362" t="s">
        <v>497</v>
      </c>
      <c r="H23" s="362"/>
      <c r="I23" s="362"/>
      <c r="J23" s="362"/>
      <c r="K23" s="31">
        <f>VLOOKUP($A23&amp;K$93,決統データ!$A$3:$DE$187,$E23+19,FALSE)</f>
        <v>-1</v>
      </c>
    </row>
    <row r="24" spans="1:11" ht="14.5" customHeight="1" x14ac:dyDescent="0.2">
      <c r="A24" s="17" t="str">
        <f t="shared" si="0"/>
        <v>0802601</v>
      </c>
      <c r="B24" s="18" t="s">
        <v>518</v>
      </c>
      <c r="C24" s="19">
        <v>26</v>
      </c>
      <c r="D24" s="18" t="s">
        <v>412</v>
      </c>
      <c r="E24" s="28">
        <v>23</v>
      </c>
      <c r="F24" s="373" t="s">
        <v>496</v>
      </c>
      <c r="G24" s="362" t="s">
        <v>495</v>
      </c>
      <c r="H24" s="362"/>
      <c r="I24" s="362"/>
      <c r="J24" s="362"/>
      <c r="K24" s="31">
        <f>VLOOKUP($A24&amp;K$93,決統データ!$A$3:$DE$187,$E24+19,FALSE)</f>
        <v>333</v>
      </c>
    </row>
    <row r="25" spans="1:11" ht="14.5" customHeight="1" x14ac:dyDescent="0.2">
      <c r="A25" s="17" t="str">
        <f t="shared" si="0"/>
        <v>0802601</v>
      </c>
      <c r="B25" s="18" t="s">
        <v>518</v>
      </c>
      <c r="C25" s="19">
        <v>26</v>
      </c>
      <c r="D25" s="18" t="s">
        <v>412</v>
      </c>
      <c r="E25" s="28">
        <v>24</v>
      </c>
      <c r="F25" s="363"/>
      <c r="G25" s="362" t="s">
        <v>494</v>
      </c>
      <c r="H25" s="362"/>
      <c r="I25" s="362"/>
      <c r="J25" s="362"/>
      <c r="K25" s="31">
        <f>VLOOKUP($A25&amp;K$93,決統データ!$A$3:$DE$187,$E25+19,FALSE)</f>
        <v>0</v>
      </c>
    </row>
    <row r="26" spans="1:11" ht="14.5" customHeight="1" x14ac:dyDescent="0.2">
      <c r="A26" s="17" t="str">
        <f t="shared" si="0"/>
        <v>0802601</v>
      </c>
      <c r="B26" s="18" t="s">
        <v>518</v>
      </c>
      <c r="C26" s="19">
        <v>26</v>
      </c>
      <c r="D26" s="18" t="s">
        <v>412</v>
      </c>
      <c r="E26" s="28">
        <v>25</v>
      </c>
      <c r="F26" s="363"/>
      <c r="G26" s="362" t="s">
        <v>493</v>
      </c>
      <c r="H26" s="362"/>
      <c r="I26" s="362"/>
      <c r="J26" s="362"/>
      <c r="K26" s="31">
        <f>VLOOKUP($A26&amp;K$93,決統データ!$A$3:$DE$187,$E26+19,FALSE)</f>
        <v>0</v>
      </c>
    </row>
    <row r="27" spans="1:11" ht="14.5" customHeight="1" x14ac:dyDescent="0.2">
      <c r="A27" s="17" t="str">
        <f t="shared" si="0"/>
        <v>0802601</v>
      </c>
      <c r="B27" s="18" t="s">
        <v>518</v>
      </c>
      <c r="C27" s="19">
        <v>26</v>
      </c>
      <c r="D27" s="18" t="s">
        <v>412</v>
      </c>
      <c r="E27" s="28">
        <v>26</v>
      </c>
      <c r="F27" s="363"/>
      <c r="G27" s="362" t="s">
        <v>492</v>
      </c>
      <c r="H27" s="362"/>
      <c r="I27" s="362"/>
      <c r="J27" s="362"/>
      <c r="K27" s="31">
        <f>VLOOKUP($A27&amp;K$93,決統データ!$A$3:$DE$187,$E27+19,FALSE)</f>
        <v>0</v>
      </c>
    </row>
    <row r="28" spans="1:11" ht="14.5" customHeight="1" x14ac:dyDescent="0.2">
      <c r="A28" s="17" t="str">
        <f t="shared" si="0"/>
        <v>0802601</v>
      </c>
      <c r="B28" s="18" t="s">
        <v>518</v>
      </c>
      <c r="C28" s="19">
        <v>26</v>
      </c>
      <c r="D28" s="18" t="s">
        <v>412</v>
      </c>
      <c r="E28" s="28">
        <v>27</v>
      </c>
      <c r="F28" s="363"/>
      <c r="G28" s="362" t="s">
        <v>491</v>
      </c>
      <c r="H28" s="362"/>
      <c r="I28" s="362"/>
      <c r="J28" s="362"/>
      <c r="K28" s="31">
        <f>VLOOKUP($A28&amp;K$93,決統データ!$A$3:$DE$187,$E28+19,FALSE)</f>
        <v>0</v>
      </c>
    </row>
    <row r="29" spans="1:11" ht="14.5" customHeight="1" x14ac:dyDescent="0.2">
      <c r="A29" s="17" t="str">
        <f t="shared" si="0"/>
        <v>0802601</v>
      </c>
      <c r="B29" s="18" t="s">
        <v>518</v>
      </c>
      <c r="C29" s="19">
        <v>26</v>
      </c>
      <c r="D29" s="18" t="s">
        <v>412</v>
      </c>
      <c r="E29" s="28">
        <v>28</v>
      </c>
      <c r="F29" s="363"/>
      <c r="G29" s="362" t="s">
        <v>490</v>
      </c>
      <c r="H29" s="362"/>
      <c r="I29" s="362"/>
      <c r="J29" s="362"/>
      <c r="K29" s="31">
        <f>VLOOKUP($A29&amp;K$93,決統データ!$A$3:$DE$187,$E29+19,FALSE)</f>
        <v>0</v>
      </c>
    </row>
    <row r="30" spans="1:11" ht="14.5" customHeight="1" x14ac:dyDescent="0.2">
      <c r="A30" s="17" t="str">
        <f t="shared" si="0"/>
        <v>0802601</v>
      </c>
      <c r="B30" s="18" t="s">
        <v>518</v>
      </c>
      <c r="C30" s="19">
        <v>26</v>
      </c>
      <c r="D30" s="18" t="s">
        <v>412</v>
      </c>
      <c r="E30" s="28">
        <v>29</v>
      </c>
      <c r="F30" s="363"/>
      <c r="G30" s="362" t="s">
        <v>489</v>
      </c>
      <c r="H30" s="362"/>
      <c r="I30" s="362"/>
      <c r="J30" s="362"/>
      <c r="K30" s="31">
        <f>VLOOKUP($A30&amp;K$93,決統データ!$A$3:$DE$187,$E30+19,FALSE)</f>
        <v>0</v>
      </c>
    </row>
    <row r="31" spans="1:11" ht="14.5" customHeight="1" x14ac:dyDescent="0.2">
      <c r="A31" s="17" t="str">
        <f t="shared" si="0"/>
        <v>0802601</v>
      </c>
      <c r="B31" s="18" t="s">
        <v>518</v>
      </c>
      <c r="C31" s="19">
        <v>26</v>
      </c>
      <c r="D31" s="18" t="s">
        <v>412</v>
      </c>
      <c r="E31" s="28">
        <v>30</v>
      </c>
      <c r="F31" s="363"/>
      <c r="G31" s="362" t="s">
        <v>488</v>
      </c>
      <c r="H31" s="362"/>
      <c r="I31" s="362"/>
      <c r="J31" s="362"/>
      <c r="K31" s="31">
        <f>VLOOKUP($A31&amp;K$93,決統データ!$A$3:$DE$187,$E31+19,FALSE)</f>
        <v>0</v>
      </c>
    </row>
    <row r="32" spans="1:11" ht="14.5" customHeight="1" x14ac:dyDescent="0.2">
      <c r="A32" s="17" t="str">
        <f t="shared" si="0"/>
        <v>0802601</v>
      </c>
      <c r="B32" s="18" t="s">
        <v>518</v>
      </c>
      <c r="C32" s="19">
        <v>26</v>
      </c>
      <c r="D32" s="18" t="s">
        <v>412</v>
      </c>
      <c r="E32" s="28">
        <v>31</v>
      </c>
      <c r="F32" s="363"/>
      <c r="G32" s="362" t="s">
        <v>487</v>
      </c>
      <c r="H32" s="362"/>
      <c r="I32" s="362"/>
      <c r="J32" s="362"/>
      <c r="K32" s="31">
        <f>VLOOKUP($A32&amp;K$93,決統データ!$A$3:$DE$187,$E32+19,FALSE)</f>
        <v>0</v>
      </c>
    </row>
    <row r="33" spans="1:11" ht="14.5" customHeight="1" x14ac:dyDescent="0.2">
      <c r="A33" s="17" t="str">
        <f t="shared" si="0"/>
        <v>0802601</v>
      </c>
      <c r="B33" s="18" t="s">
        <v>518</v>
      </c>
      <c r="C33" s="19">
        <v>26</v>
      </c>
      <c r="D33" s="18" t="s">
        <v>412</v>
      </c>
      <c r="E33" s="28">
        <v>32</v>
      </c>
      <c r="F33" s="363"/>
      <c r="G33" s="362" t="s">
        <v>486</v>
      </c>
      <c r="H33" s="362"/>
      <c r="I33" s="362"/>
      <c r="J33" s="362"/>
      <c r="K33" s="31">
        <f>VLOOKUP($A33&amp;K$93,決統データ!$A$3:$DE$187,$E33+19,FALSE)</f>
        <v>333</v>
      </c>
    </row>
    <row r="34" spans="1:11" ht="14.5" customHeight="1" x14ac:dyDescent="0.2">
      <c r="A34" s="17" t="str">
        <f t="shared" si="0"/>
        <v>0802601</v>
      </c>
      <c r="B34" s="18" t="s">
        <v>518</v>
      </c>
      <c r="C34" s="19">
        <v>26</v>
      </c>
      <c r="D34" s="18" t="s">
        <v>412</v>
      </c>
      <c r="E34" s="28">
        <v>33</v>
      </c>
      <c r="F34" s="363"/>
      <c r="G34" s="362" t="s">
        <v>485</v>
      </c>
      <c r="H34" s="362"/>
      <c r="I34" s="362"/>
      <c r="J34" s="362"/>
      <c r="K34" s="31">
        <f>VLOOKUP($A34&amp;K$93,決統データ!$A$3:$DE$187,$E34+19,FALSE)</f>
        <v>333</v>
      </c>
    </row>
    <row r="35" spans="1:11" ht="14.5" customHeight="1" x14ac:dyDescent="0.2">
      <c r="A35" s="17" t="str">
        <f t="shared" si="0"/>
        <v>0802601</v>
      </c>
      <c r="B35" s="18" t="s">
        <v>518</v>
      </c>
      <c r="C35" s="19">
        <v>26</v>
      </c>
      <c r="D35" s="18" t="s">
        <v>412</v>
      </c>
      <c r="E35" s="28">
        <v>34</v>
      </c>
      <c r="F35" s="363"/>
      <c r="G35" s="366" t="s">
        <v>484</v>
      </c>
      <c r="H35" s="366"/>
      <c r="I35" s="362"/>
      <c r="J35" s="362"/>
      <c r="K35" s="31">
        <f>VLOOKUP($A35&amp;K$93,決統データ!$A$3:$DE$187,$E35+19,FALSE)</f>
        <v>333</v>
      </c>
    </row>
    <row r="36" spans="1:11" ht="14.5" customHeight="1" x14ac:dyDescent="0.2">
      <c r="A36" s="17" t="str">
        <f t="shared" si="0"/>
        <v>0802601</v>
      </c>
      <c r="B36" s="18" t="s">
        <v>518</v>
      </c>
      <c r="C36" s="19">
        <v>26</v>
      </c>
      <c r="D36" s="18" t="s">
        <v>412</v>
      </c>
      <c r="E36" s="28">
        <v>35</v>
      </c>
      <c r="F36" s="363"/>
      <c r="G36" s="348" t="s">
        <v>472</v>
      </c>
      <c r="H36" s="349"/>
      <c r="I36" s="368" t="s">
        <v>483</v>
      </c>
      <c r="J36" s="369"/>
      <c r="K36" s="31">
        <f>VLOOKUP($A36&amp;K$93,決統データ!$A$3:$DE$187,$E36+19,FALSE)</f>
        <v>0</v>
      </c>
    </row>
    <row r="37" spans="1:11" ht="14.5" customHeight="1" x14ac:dyDescent="0.2">
      <c r="A37" s="17" t="str">
        <f t="shared" si="0"/>
        <v>0802601</v>
      </c>
      <c r="B37" s="18" t="s">
        <v>518</v>
      </c>
      <c r="C37" s="19">
        <v>26</v>
      </c>
      <c r="D37" s="18" t="s">
        <v>412</v>
      </c>
      <c r="E37" s="28">
        <v>36</v>
      </c>
      <c r="F37" s="363"/>
      <c r="G37" s="352"/>
      <c r="H37" s="353"/>
      <c r="I37" s="368" t="s">
        <v>482</v>
      </c>
      <c r="J37" s="369"/>
      <c r="K37" s="31">
        <f>VLOOKUP($A37&amp;K$93,決統データ!$A$3:$DE$187,$E37+19,FALSE)</f>
        <v>0</v>
      </c>
    </row>
    <row r="38" spans="1:11" ht="14.5" customHeight="1" x14ac:dyDescent="0.2">
      <c r="A38" s="17" t="str">
        <f t="shared" si="0"/>
        <v>0802601</v>
      </c>
      <c r="B38" s="18" t="s">
        <v>518</v>
      </c>
      <c r="C38" s="19">
        <v>26</v>
      </c>
      <c r="D38" s="18" t="s">
        <v>412</v>
      </c>
      <c r="E38" s="28">
        <v>37</v>
      </c>
      <c r="F38" s="363"/>
      <c r="G38" s="374" t="s">
        <v>168</v>
      </c>
      <c r="H38" s="365" t="s">
        <v>481</v>
      </c>
      <c r="I38" s="362"/>
      <c r="J38" s="362"/>
      <c r="K38" s="31">
        <f>VLOOKUP($A38&amp;K$93,決統データ!$A$3:$DE$187,$E38+19,FALSE)</f>
        <v>0</v>
      </c>
    </row>
    <row r="39" spans="1:11" ht="14.5" customHeight="1" x14ac:dyDescent="0.2">
      <c r="A39" s="17" t="str">
        <f t="shared" si="0"/>
        <v>0802601</v>
      </c>
      <c r="B39" s="18" t="s">
        <v>518</v>
      </c>
      <c r="C39" s="19">
        <v>26</v>
      </c>
      <c r="D39" s="18" t="s">
        <v>412</v>
      </c>
      <c r="E39" s="28">
        <v>38</v>
      </c>
      <c r="F39" s="363"/>
      <c r="G39" s="375"/>
      <c r="H39" s="362" t="s">
        <v>479</v>
      </c>
      <c r="I39" s="362"/>
      <c r="J39" s="362"/>
      <c r="K39" s="31">
        <f>VLOOKUP($A39&amp;K$93,決統データ!$A$3:$DE$187,$E39+19,FALSE)</f>
        <v>0</v>
      </c>
    </row>
    <row r="40" spans="1:11" ht="14.5" customHeight="1" x14ac:dyDescent="0.2">
      <c r="A40" s="17" t="str">
        <f t="shared" si="0"/>
        <v>0802601</v>
      </c>
      <c r="B40" s="18" t="s">
        <v>518</v>
      </c>
      <c r="C40" s="19">
        <v>26</v>
      </c>
      <c r="D40" s="18" t="s">
        <v>412</v>
      </c>
      <c r="E40" s="28">
        <v>39</v>
      </c>
      <c r="F40" s="363"/>
      <c r="G40" s="375"/>
      <c r="H40" s="362" t="s">
        <v>480</v>
      </c>
      <c r="I40" s="362"/>
      <c r="J40" s="362"/>
      <c r="K40" s="31">
        <f>VLOOKUP($A40&amp;K$93,決統データ!$A$3:$DE$187,$E40+19,FALSE)</f>
        <v>333</v>
      </c>
    </row>
    <row r="41" spans="1:11" ht="14.5" customHeight="1" x14ac:dyDescent="0.2">
      <c r="A41" s="17" t="str">
        <f t="shared" si="0"/>
        <v>0802601</v>
      </c>
      <c r="B41" s="18" t="s">
        <v>518</v>
      </c>
      <c r="C41" s="19">
        <v>26</v>
      </c>
      <c r="D41" s="18" t="s">
        <v>412</v>
      </c>
      <c r="E41" s="28">
        <v>40</v>
      </c>
      <c r="F41" s="363"/>
      <c r="G41" s="375"/>
      <c r="H41" s="362" t="s">
        <v>479</v>
      </c>
      <c r="I41" s="362"/>
      <c r="J41" s="362"/>
      <c r="K41" s="31">
        <f>VLOOKUP($A41&amp;K$93,決統データ!$A$3:$DE$187,$E41+19,FALSE)</f>
        <v>0</v>
      </c>
    </row>
    <row r="42" spans="1:11" ht="14.5" customHeight="1" x14ac:dyDescent="0.2">
      <c r="A42" s="17" t="str">
        <f t="shared" si="0"/>
        <v>0802601</v>
      </c>
      <c r="B42" s="18" t="s">
        <v>518</v>
      </c>
      <c r="C42" s="19">
        <v>26</v>
      </c>
      <c r="D42" s="18" t="s">
        <v>412</v>
      </c>
      <c r="E42" s="28">
        <v>41</v>
      </c>
      <c r="F42" s="363"/>
      <c r="G42" s="375" t="s">
        <v>478</v>
      </c>
      <c r="H42" s="376" t="s">
        <v>457</v>
      </c>
      <c r="I42" s="378" t="s">
        <v>286</v>
      </c>
      <c r="J42" s="61" t="s">
        <v>46</v>
      </c>
      <c r="K42" s="31">
        <f>VLOOKUP($A42&amp;K$93,決統データ!$A$3:$DE$187,$E42+19,FALSE)</f>
        <v>0</v>
      </c>
    </row>
    <row r="43" spans="1:11" ht="14.5" customHeight="1" x14ac:dyDescent="0.2">
      <c r="A43" s="17" t="str">
        <f t="shared" si="0"/>
        <v>0802601</v>
      </c>
      <c r="B43" s="18" t="s">
        <v>518</v>
      </c>
      <c r="C43" s="19">
        <v>26</v>
      </c>
      <c r="D43" s="18" t="s">
        <v>412</v>
      </c>
      <c r="E43" s="28">
        <v>42</v>
      </c>
      <c r="F43" s="363"/>
      <c r="G43" s="375"/>
      <c r="H43" s="377"/>
      <c r="I43" s="379"/>
      <c r="J43" s="61" t="s">
        <v>43</v>
      </c>
      <c r="K43" s="31">
        <f>VLOOKUP($A43&amp;K$93,決統データ!$A$3:$DE$187,$E43+19,FALSE)</f>
        <v>0</v>
      </c>
    </row>
    <row r="44" spans="1:11" ht="14.5" customHeight="1" x14ac:dyDescent="0.2">
      <c r="A44" s="17" t="str">
        <f t="shared" si="0"/>
        <v>0802601</v>
      </c>
      <c r="B44" s="18" t="s">
        <v>518</v>
      </c>
      <c r="C44" s="19">
        <v>26</v>
      </c>
      <c r="D44" s="18" t="s">
        <v>412</v>
      </c>
      <c r="E44" s="28">
        <v>43</v>
      </c>
      <c r="F44" s="363"/>
      <c r="G44" s="375"/>
      <c r="H44" s="365"/>
      <c r="I44" s="380"/>
      <c r="J44" s="61" t="s">
        <v>369</v>
      </c>
      <c r="K44" s="31">
        <f>VLOOKUP($A44&amp;K$93,決統データ!$A$3:$DE$187,$E44+19,FALSE)</f>
        <v>0</v>
      </c>
    </row>
    <row r="45" spans="1:11" ht="14.5" customHeight="1" x14ac:dyDescent="0.2">
      <c r="A45" s="17" t="str">
        <f t="shared" si="0"/>
        <v>0802601</v>
      </c>
      <c r="B45" s="18" t="s">
        <v>518</v>
      </c>
      <c r="C45" s="19">
        <v>26</v>
      </c>
      <c r="D45" s="18" t="s">
        <v>412</v>
      </c>
      <c r="E45" s="28">
        <v>44</v>
      </c>
      <c r="F45" s="363"/>
      <c r="G45" s="375"/>
      <c r="H45" s="362" t="s">
        <v>477</v>
      </c>
      <c r="I45" s="362"/>
      <c r="J45" s="362"/>
      <c r="K45" s="31">
        <f>VLOOKUP($A45&amp;K$93,決統データ!$A$3:$DE$187,$E45+19,FALSE)</f>
        <v>0</v>
      </c>
    </row>
    <row r="46" spans="1:11" ht="14.5" customHeight="1" x14ac:dyDescent="0.2">
      <c r="A46" s="17" t="str">
        <f t="shared" si="0"/>
        <v>0802601</v>
      </c>
      <c r="B46" s="18" t="s">
        <v>518</v>
      </c>
      <c r="C46" s="19">
        <v>26</v>
      </c>
      <c r="D46" s="18" t="s">
        <v>412</v>
      </c>
      <c r="E46" s="28">
        <v>45</v>
      </c>
      <c r="F46" s="363"/>
      <c r="G46" s="375"/>
      <c r="H46" s="362" t="s">
        <v>476</v>
      </c>
      <c r="I46" s="362"/>
      <c r="J46" s="362"/>
      <c r="K46" s="31">
        <f>VLOOKUP($A46&amp;K$93,決統データ!$A$3:$DE$187,$E46+19,FALSE)</f>
        <v>0</v>
      </c>
    </row>
    <row r="47" spans="1:11" ht="14.5" customHeight="1" x14ac:dyDescent="0.2">
      <c r="A47" s="17" t="str">
        <f t="shared" si="0"/>
        <v>0802601</v>
      </c>
      <c r="B47" s="18" t="s">
        <v>518</v>
      </c>
      <c r="C47" s="19">
        <v>26</v>
      </c>
      <c r="D47" s="18" t="s">
        <v>412</v>
      </c>
      <c r="E47" s="28">
        <v>46</v>
      </c>
      <c r="F47" s="363"/>
      <c r="G47" s="375"/>
      <c r="H47" s="362" t="s">
        <v>475</v>
      </c>
      <c r="I47" s="362"/>
      <c r="J47" s="362"/>
      <c r="K47" s="31">
        <f>VLOOKUP($A47&amp;K$93,決統データ!$A$3:$DE$187,$E47+19,FALSE)</f>
        <v>0</v>
      </c>
    </row>
    <row r="48" spans="1:11" ht="14.5" customHeight="1" x14ac:dyDescent="0.2">
      <c r="A48" s="17" t="str">
        <f t="shared" si="0"/>
        <v>0802601</v>
      </c>
      <c r="B48" s="18" t="s">
        <v>518</v>
      </c>
      <c r="C48" s="19">
        <v>26</v>
      </c>
      <c r="D48" s="18" t="s">
        <v>412</v>
      </c>
      <c r="E48" s="28">
        <v>47</v>
      </c>
      <c r="F48" s="363"/>
      <c r="G48" s="375"/>
      <c r="H48" s="362" t="s">
        <v>474</v>
      </c>
      <c r="I48" s="362"/>
      <c r="J48" s="362"/>
      <c r="K48" s="31">
        <f>VLOOKUP($A48&amp;K$93,決統データ!$A$3:$DE$187,$E48+19,FALSE)</f>
        <v>0</v>
      </c>
    </row>
    <row r="49" spans="1:11" ht="14.5" customHeight="1" x14ac:dyDescent="0.2">
      <c r="A49" s="17" t="str">
        <f t="shared" si="0"/>
        <v>0802601</v>
      </c>
      <c r="B49" s="18" t="s">
        <v>518</v>
      </c>
      <c r="C49" s="19">
        <v>26</v>
      </c>
      <c r="D49" s="18" t="s">
        <v>412</v>
      </c>
      <c r="E49" s="28">
        <v>48</v>
      </c>
      <c r="F49" s="363"/>
      <c r="G49" s="375"/>
      <c r="H49" s="362" t="s">
        <v>369</v>
      </c>
      <c r="I49" s="362"/>
      <c r="J49" s="362"/>
      <c r="K49" s="31">
        <f>VLOOKUP($A49&amp;K$93,決統データ!$A$3:$DE$187,$E49+19,FALSE)</f>
        <v>333</v>
      </c>
    </row>
    <row r="50" spans="1:11" ht="14.5" customHeight="1" x14ac:dyDescent="0.2">
      <c r="A50" s="17" t="str">
        <f t="shared" si="0"/>
        <v>0802601</v>
      </c>
      <c r="B50" s="18" t="s">
        <v>518</v>
      </c>
      <c r="C50" s="19">
        <v>26</v>
      </c>
      <c r="D50" s="18" t="s">
        <v>412</v>
      </c>
      <c r="E50" s="28">
        <v>49</v>
      </c>
      <c r="F50" s="363"/>
      <c r="G50" s="362" t="s">
        <v>473</v>
      </c>
      <c r="H50" s="362"/>
      <c r="I50" s="362"/>
      <c r="J50" s="362"/>
      <c r="K50" s="31">
        <f>VLOOKUP($A50&amp;K$93,決統データ!$A$3:$DE$187,$E50+19,FALSE)</f>
        <v>0</v>
      </c>
    </row>
    <row r="51" spans="1:11" ht="14.5" customHeight="1" x14ac:dyDescent="0.2">
      <c r="A51" s="17" t="str">
        <f t="shared" si="0"/>
        <v>0802601</v>
      </c>
      <c r="B51" s="18" t="s">
        <v>518</v>
      </c>
      <c r="C51" s="19">
        <v>26</v>
      </c>
      <c r="D51" s="18" t="s">
        <v>412</v>
      </c>
      <c r="E51" s="28">
        <v>50</v>
      </c>
      <c r="F51" s="363"/>
      <c r="G51" s="370" t="s">
        <v>472</v>
      </c>
      <c r="H51" s="362" t="s">
        <v>471</v>
      </c>
      <c r="I51" s="362"/>
      <c r="J51" s="362"/>
      <c r="K51" s="31">
        <f>VLOOKUP($A51&amp;K$93,決統データ!$A$3:$DE$187,$E51+19,FALSE)</f>
        <v>0</v>
      </c>
    </row>
    <row r="52" spans="1:11" ht="14.5" customHeight="1" x14ac:dyDescent="0.2">
      <c r="A52" s="17" t="str">
        <f t="shared" si="0"/>
        <v>0802601</v>
      </c>
      <c r="B52" s="18" t="s">
        <v>518</v>
      </c>
      <c r="C52" s="19">
        <v>26</v>
      </c>
      <c r="D52" s="18" t="s">
        <v>412</v>
      </c>
      <c r="E52" s="28">
        <v>51</v>
      </c>
      <c r="F52" s="363"/>
      <c r="G52" s="371"/>
      <c r="H52" s="362" t="s">
        <v>47</v>
      </c>
      <c r="I52" s="362"/>
      <c r="J52" s="362"/>
      <c r="K52" s="31">
        <f>VLOOKUP($A52&amp;K$93,決統データ!$A$3:$DE$187,$E52+19,FALSE)</f>
        <v>0</v>
      </c>
    </row>
    <row r="53" spans="1:11" ht="14.5" customHeight="1" x14ac:dyDescent="0.2">
      <c r="A53" s="17" t="str">
        <f t="shared" si="0"/>
        <v>0802601</v>
      </c>
      <c r="B53" s="18" t="s">
        <v>518</v>
      </c>
      <c r="C53" s="19">
        <v>26</v>
      </c>
      <c r="D53" s="18" t="s">
        <v>412</v>
      </c>
      <c r="E53" s="28">
        <v>52</v>
      </c>
      <c r="F53" s="363"/>
      <c r="G53" s="372"/>
      <c r="H53" s="362" t="s">
        <v>470</v>
      </c>
      <c r="I53" s="362"/>
      <c r="J53" s="362"/>
      <c r="K53" s="31">
        <f>VLOOKUP($A53&amp;K$93,決統データ!$A$3:$DE$187,$E53+19,FALSE)</f>
        <v>0</v>
      </c>
    </row>
    <row r="54" spans="1:11" ht="14.5" customHeight="1" x14ac:dyDescent="0.2">
      <c r="A54" s="17" t="str">
        <f t="shared" si="0"/>
        <v>0802601</v>
      </c>
      <c r="B54" s="18" t="s">
        <v>518</v>
      </c>
      <c r="C54" s="19">
        <v>26</v>
      </c>
      <c r="D54" s="18" t="s">
        <v>412</v>
      </c>
      <c r="E54" s="28">
        <v>53</v>
      </c>
      <c r="F54" s="363"/>
      <c r="G54" s="362" t="s">
        <v>469</v>
      </c>
      <c r="H54" s="362"/>
      <c r="I54" s="362"/>
      <c r="J54" s="362"/>
      <c r="K54" s="31">
        <f>VLOOKUP($A54&amp;K$93,決統データ!$A$3:$DE$187,$E54+19,FALSE)</f>
        <v>0</v>
      </c>
    </row>
    <row r="55" spans="1:11" ht="14.5" customHeight="1" x14ac:dyDescent="0.2">
      <c r="A55" s="17" t="str">
        <f t="shared" si="0"/>
        <v>0802601</v>
      </c>
      <c r="B55" s="18" t="s">
        <v>518</v>
      </c>
      <c r="C55" s="19">
        <v>26</v>
      </c>
      <c r="D55" s="18" t="s">
        <v>412</v>
      </c>
      <c r="E55" s="28">
        <v>54</v>
      </c>
      <c r="F55" s="363"/>
      <c r="G55" s="362" t="s">
        <v>468</v>
      </c>
      <c r="H55" s="362"/>
      <c r="I55" s="362"/>
      <c r="J55" s="362"/>
      <c r="K55" s="31">
        <f>VLOOKUP($A55&amp;K$93,決統データ!$A$3:$DE$187,$E55+19,FALSE)</f>
        <v>0</v>
      </c>
    </row>
    <row r="56" spans="1:11" ht="14.5" customHeight="1" x14ac:dyDescent="0.2">
      <c r="A56" s="17" t="str">
        <f t="shared" si="0"/>
        <v>0802601</v>
      </c>
      <c r="B56" s="18" t="s">
        <v>518</v>
      </c>
      <c r="C56" s="19">
        <v>26</v>
      </c>
      <c r="D56" s="18" t="s">
        <v>412</v>
      </c>
      <c r="E56" s="28">
        <v>55</v>
      </c>
      <c r="F56" s="363"/>
      <c r="G56" s="362" t="s">
        <v>467</v>
      </c>
      <c r="H56" s="362"/>
      <c r="I56" s="362"/>
      <c r="J56" s="362"/>
      <c r="K56" s="31">
        <f>VLOOKUP($A56&amp;K$93,決統データ!$A$3:$DE$187,$E56+19,FALSE)</f>
        <v>0</v>
      </c>
    </row>
    <row r="57" spans="1:11" ht="14.5" customHeight="1" x14ac:dyDescent="0.2">
      <c r="A57" s="17" t="str">
        <f t="shared" si="0"/>
        <v>0802601</v>
      </c>
      <c r="B57" s="18" t="s">
        <v>518</v>
      </c>
      <c r="C57" s="19">
        <v>26</v>
      </c>
      <c r="D57" s="18" t="s">
        <v>412</v>
      </c>
      <c r="E57" s="28">
        <v>56</v>
      </c>
      <c r="F57" s="364"/>
      <c r="G57" s="362" t="s">
        <v>466</v>
      </c>
      <c r="H57" s="362"/>
      <c r="I57" s="362"/>
      <c r="J57" s="362"/>
      <c r="K57" s="31">
        <f>VLOOKUP($A57&amp;K$93,決統データ!$A$3:$DE$187,$E57+19,FALSE)</f>
        <v>0</v>
      </c>
    </row>
    <row r="58" spans="1:11" ht="14.5" customHeight="1" x14ac:dyDescent="0.2">
      <c r="A58" s="17" t="str">
        <f t="shared" si="0"/>
        <v>0802601</v>
      </c>
      <c r="B58" s="18" t="s">
        <v>518</v>
      </c>
      <c r="C58" s="19">
        <v>26</v>
      </c>
      <c r="D58" s="18" t="s">
        <v>412</v>
      </c>
      <c r="E58" s="28">
        <v>57</v>
      </c>
      <c r="F58" s="362" t="s">
        <v>465</v>
      </c>
      <c r="G58" s="362"/>
      <c r="H58" s="362"/>
      <c r="I58" s="362"/>
      <c r="J58" s="362"/>
      <c r="K58" s="31">
        <f>VLOOKUP($A58&amp;K$93,決統データ!$A$3:$DE$187,$E58+19,FALSE)</f>
        <v>-1</v>
      </c>
    </row>
    <row r="59" spans="1:11" ht="14.5" customHeight="1" x14ac:dyDescent="0.2">
      <c r="A59" s="17" t="str">
        <f t="shared" si="0"/>
        <v>0802601</v>
      </c>
      <c r="B59" s="18" t="s">
        <v>518</v>
      </c>
      <c r="C59" s="19">
        <v>26</v>
      </c>
      <c r="D59" s="18" t="s">
        <v>412</v>
      </c>
      <c r="E59" s="28">
        <v>58</v>
      </c>
      <c r="F59" s="362" t="s">
        <v>464</v>
      </c>
      <c r="G59" s="362"/>
      <c r="H59" s="362"/>
      <c r="I59" s="362"/>
      <c r="J59" s="362"/>
      <c r="K59" s="31">
        <f>VLOOKUP($A59&amp;K$93,決統データ!$A$3:$DE$187,$E59+19,FALSE)</f>
        <v>0</v>
      </c>
    </row>
    <row r="60" spans="1:11" ht="14.5" customHeight="1" x14ac:dyDescent="0.2">
      <c r="A60" s="17" t="str">
        <f t="shared" si="0"/>
        <v>0802601</v>
      </c>
      <c r="B60" s="18" t="s">
        <v>518</v>
      </c>
      <c r="C60" s="19">
        <v>26</v>
      </c>
      <c r="D60" s="18" t="s">
        <v>412</v>
      </c>
      <c r="E60" s="28">
        <v>59</v>
      </c>
      <c r="F60" s="367" t="s">
        <v>463</v>
      </c>
      <c r="G60" s="368"/>
      <c r="H60" s="368"/>
      <c r="I60" s="368"/>
      <c r="J60" s="369"/>
      <c r="K60" s="31">
        <f>VLOOKUP($A60&amp;K$93,決統データ!$A$3:$DE$187,$E60+19,FALSE)</f>
        <v>1</v>
      </c>
    </row>
    <row r="61" spans="1:11" ht="14.5" customHeight="1" x14ac:dyDescent="0.2">
      <c r="A61" s="17" t="str">
        <f t="shared" si="0"/>
        <v>0802601</v>
      </c>
      <c r="B61" s="18" t="s">
        <v>518</v>
      </c>
      <c r="C61" s="19">
        <v>26</v>
      </c>
      <c r="D61" s="18" t="s">
        <v>412</v>
      </c>
      <c r="E61" s="28">
        <v>60</v>
      </c>
      <c r="F61" s="62"/>
      <c r="G61" s="362" t="s">
        <v>462</v>
      </c>
      <c r="H61" s="362"/>
      <c r="I61" s="362"/>
      <c r="J61" s="362"/>
      <c r="K61" s="31">
        <f>VLOOKUP($A61&amp;K$93,決統データ!$A$3:$DE$187,$E61+19,FALSE)</f>
        <v>0</v>
      </c>
    </row>
    <row r="62" spans="1:11" ht="14.5" customHeight="1" x14ac:dyDescent="0.2">
      <c r="A62" s="17" t="str">
        <f t="shared" si="0"/>
        <v>0802602</v>
      </c>
      <c r="B62" s="18" t="s">
        <v>518</v>
      </c>
      <c r="C62" s="19">
        <v>26</v>
      </c>
      <c r="D62" s="18" t="s">
        <v>519</v>
      </c>
      <c r="E62" s="28">
        <v>1</v>
      </c>
      <c r="F62" s="362" t="s">
        <v>461</v>
      </c>
      <c r="G62" s="362"/>
      <c r="H62" s="362"/>
      <c r="I62" s="362"/>
      <c r="J62" s="362"/>
      <c r="K62" s="31">
        <f>VLOOKUP($A62&amp;K$93,決統データ!$A$3:$DE$187,$E62+19,FALSE)</f>
        <v>0</v>
      </c>
    </row>
    <row r="63" spans="1:11" ht="14.5" customHeight="1" x14ac:dyDescent="0.2">
      <c r="A63" s="17" t="str">
        <f t="shared" si="0"/>
        <v>0802602</v>
      </c>
      <c r="B63" s="18" t="s">
        <v>518</v>
      </c>
      <c r="C63" s="19">
        <v>26</v>
      </c>
      <c r="D63" s="18" t="s">
        <v>519</v>
      </c>
      <c r="E63" s="28">
        <v>2</v>
      </c>
      <c r="F63" s="362" t="s">
        <v>460</v>
      </c>
      <c r="G63" s="362"/>
      <c r="H63" s="362"/>
      <c r="I63" s="362"/>
      <c r="J63" s="362"/>
      <c r="K63" s="31">
        <f>VLOOKUP($A63&amp;K$93,決統データ!$A$3:$DE$187,$E63+19,FALSE)</f>
        <v>0</v>
      </c>
    </row>
    <row r="64" spans="1:11" ht="14.5" customHeight="1" x14ac:dyDescent="0.2">
      <c r="A64" s="17" t="str">
        <f t="shared" si="0"/>
        <v>0802602</v>
      </c>
      <c r="B64" s="18" t="s">
        <v>518</v>
      </c>
      <c r="C64" s="19">
        <v>26</v>
      </c>
      <c r="D64" s="18" t="s">
        <v>519</v>
      </c>
      <c r="E64" s="28">
        <v>3</v>
      </c>
      <c r="F64" s="362" t="s">
        <v>459</v>
      </c>
      <c r="G64" s="362"/>
      <c r="H64" s="362"/>
      <c r="I64" s="362"/>
      <c r="J64" s="362"/>
      <c r="K64" s="31">
        <f>VLOOKUP($A64&amp;K$93,決統データ!$A$3:$DE$187,$E64+19,FALSE)</f>
        <v>0</v>
      </c>
    </row>
    <row r="65" spans="1:11" ht="14.5" customHeight="1" x14ac:dyDescent="0.2">
      <c r="A65" s="17" t="str">
        <f t="shared" si="0"/>
        <v>0802602</v>
      </c>
      <c r="B65" s="18" t="s">
        <v>518</v>
      </c>
      <c r="C65" s="19">
        <v>26</v>
      </c>
      <c r="D65" s="18" t="s">
        <v>519</v>
      </c>
      <c r="E65" s="28">
        <v>4</v>
      </c>
      <c r="F65" s="370" t="s">
        <v>286</v>
      </c>
      <c r="G65" s="362" t="s">
        <v>458</v>
      </c>
      <c r="H65" s="362"/>
      <c r="I65" s="362"/>
      <c r="J65" s="362"/>
      <c r="K65" s="31">
        <f>VLOOKUP($A65&amp;K$93,決統データ!$A$3:$DE$187,$E65+19,FALSE)</f>
        <v>0</v>
      </c>
    </row>
    <row r="66" spans="1:11" ht="14.5" customHeight="1" x14ac:dyDescent="0.2">
      <c r="A66" s="17" t="str">
        <f t="shared" si="0"/>
        <v>0802602</v>
      </c>
      <c r="B66" s="18" t="s">
        <v>518</v>
      </c>
      <c r="C66" s="19">
        <v>26</v>
      </c>
      <c r="D66" s="18" t="s">
        <v>519</v>
      </c>
      <c r="E66" s="28">
        <v>5</v>
      </c>
      <c r="F66" s="371"/>
      <c r="G66" s="362" t="s">
        <v>457</v>
      </c>
      <c r="H66" s="362"/>
      <c r="I66" s="362"/>
      <c r="J66" s="362"/>
      <c r="K66" s="31">
        <f>VLOOKUP($A66&amp;K$93,決統データ!$A$3:$DE$187,$E66+19,FALSE)</f>
        <v>0</v>
      </c>
    </row>
    <row r="67" spans="1:11" ht="14.5" customHeight="1" x14ac:dyDescent="0.2">
      <c r="A67" s="17" t="str">
        <f t="shared" si="0"/>
        <v>0802602</v>
      </c>
      <c r="B67" s="18" t="s">
        <v>518</v>
      </c>
      <c r="C67" s="19">
        <v>26</v>
      </c>
      <c r="D67" s="18" t="s">
        <v>519</v>
      </c>
      <c r="E67" s="28">
        <v>6</v>
      </c>
      <c r="F67" s="372"/>
      <c r="G67" s="362" t="s">
        <v>369</v>
      </c>
      <c r="H67" s="362"/>
      <c r="I67" s="362"/>
      <c r="J67" s="362"/>
      <c r="K67" s="31">
        <f>VLOOKUP($A67&amp;K$93,決統データ!$A$3:$DE$187,$E67+19,FALSE)</f>
        <v>0</v>
      </c>
    </row>
    <row r="68" spans="1:11" ht="14.5" customHeight="1" x14ac:dyDescent="0.2">
      <c r="A68" s="17" t="str">
        <f t="shared" ref="A68:A84" si="1">+B68&amp;C68&amp;D68</f>
        <v>0802602</v>
      </c>
      <c r="B68" s="18" t="s">
        <v>518</v>
      </c>
      <c r="C68" s="19">
        <v>26</v>
      </c>
      <c r="D68" s="18" t="s">
        <v>519</v>
      </c>
      <c r="E68" s="28">
        <v>7</v>
      </c>
      <c r="F68" s="362" t="s">
        <v>456</v>
      </c>
      <c r="G68" s="362"/>
      <c r="H68" s="362"/>
      <c r="I68" s="362"/>
      <c r="J68" s="362"/>
      <c r="K68" s="31">
        <f>VLOOKUP($A68&amp;K$93,決統データ!$A$3:$DE$187,$E68+19,FALSE)</f>
        <v>0</v>
      </c>
    </row>
    <row r="69" spans="1:11" ht="14.5" customHeight="1" x14ac:dyDescent="0.2">
      <c r="A69" s="17" t="str">
        <f t="shared" si="1"/>
        <v>0802602</v>
      </c>
      <c r="B69" s="18" t="s">
        <v>518</v>
      </c>
      <c r="C69" s="19">
        <v>26</v>
      </c>
      <c r="D69" s="18" t="s">
        <v>519</v>
      </c>
      <c r="E69" s="28">
        <v>8</v>
      </c>
      <c r="F69" s="381" t="s">
        <v>455</v>
      </c>
      <c r="G69" s="382"/>
      <c r="H69" s="382"/>
      <c r="I69" s="383"/>
      <c r="J69" s="61" t="s">
        <v>454</v>
      </c>
      <c r="K69" s="31">
        <f>VLOOKUP($A69&amp;K$93,決統データ!$A$3:$DE$187,$E69+19,FALSE)</f>
        <v>0</v>
      </c>
    </row>
    <row r="70" spans="1:11" ht="14.5" customHeight="1" x14ac:dyDescent="0.2">
      <c r="A70" s="17" t="str">
        <f t="shared" si="1"/>
        <v>0802602</v>
      </c>
      <c r="B70" s="18" t="s">
        <v>518</v>
      </c>
      <c r="C70" s="19">
        <v>26</v>
      </c>
      <c r="D70" s="18" t="s">
        <v>519</v>
      </c>
      <c r="E70" s="28">
        <v>9</v>
      </c>
      <c r="F70" s="384"/>
      <c r="G70" s="385"/>
      <c r="H70" s="385"/>
      <c r="I70" s="386"/>
      <c r="J70" s="61" t="s">
        <v>453</v>
      </c>
      <c r="K70" s="31">
        <f>VLOOKUP($A70&amp;K$93,決統データ!$A$3:$DE$187,$E70+19,FALSE)</f>
        <v>0</v>
      </c>
    </row>
    <row r="71" spans="1:11" ht="14.5" customHeight="1" x14ac:dyDescent="0.2">
      <c r="A71" s="17" t="str">
        <f t="shared" si="1"/>
        <v>0802602</v>
      </c>
      <c r="B71" s="18" t="s">
        <v>518</v>
      </c>
      <c r="C71" s="19">
        <v>26</v>
      </c>
      <c r="D71" s="18" t="s">
        <v>519</v>
      </c>
      <c r="E71" s="28">
        <v>21</v>
      </c>
      <c r="F71" s="362" t="s">
        <v>452</v>
      </c>
      <c r="G71" s="362"/>
      <c r="H71" s="362"/>
      <c r="I71" s="362"/>
      <c r="J71" s="362"/>
      <c r="K71" s="31">
        <f>VLOOKUP($A71&amp;K$93,決統データ!$A$3:$DE$187,$E71+19,FALSE)</f>
        <v>0</v>
      </c>
    </row>
    <row r="72" spans="1:11" s="58" customFormat="1" ht="14.5" customHeight="1" x14ac:dyDescent="0.2">
      <c r="A72" s="17" t="str">
        <f t="shared" si="1"/>
        <v>0802602</v>
      </c>
      <c r="B72" s="18" t="s">
        <v>518</v>
      </c>
      <c r="C72" s="19">
        <v>26</v>
      </c>
      <c r="D72" s="18" t="s">
        <v>519</v>
      </c>
      <c r="E72" s="28">
        <v>22</v>
      </c>
      <c r="F72" s="362" t="s">
        <v>451</v>
      </c>
      <c r="G72" s="362"/>
      <c r="H72" s="362"/>
      <c r="I72" s="362"/>
      <c r="J72" s="362"/>
      <c r="K72" s="31">
        <f>VLOOKUP($A72&amp;K$93,決統データ!$A$3:$DE$187,$E72+19,FALSE)</f>
        <v>0</v>
      </c>
    </row>
    <row r="73" spans="1:11" ht="14.5" customHeight="1" x14ac:dyDescent="0.2">
      <c r="A73" s="17"/>
      <c r="B73" s="18"/>
      <c r="C73" s="19"/>
      <c r="D73" s="18"/>
      <c r="F73" s="387" t="s">
        <v>450</v>
      </c>
      <c r="G73" s="368"/>
      <c r="H73" s="368"/>
      <c r="I73" s="368"/>
      <c r="J73" s="369"/>
      <c r="K73" s="70"/>
    </row>
    <row r="74" spans="1:11" ht="14.5" customHeight="1" x14ac:dyDescent="0.2">
      <c r="A74" s="17" t="str">
        <f t="shared" si="1"/>
        <v>0802602</v>
      </c>
      <c r="B74" s="18" t="s">
        <v>518</v>
      </c>
      <c r="C74" s="19">
        <v>26</v>
      </c>
      <c r="D74" s="18" t="s">
        <v>519</v>
      </c>
      <c r="E74" s="28">
        <v>51</v>
      </c>
      <c r="F74" s="61" t="s">
        <v>448</v>
      </c>
      <c r="G74" s="61"/>
      <c r="H74" s="61"/>
      <c r="I74" s="61"/>
      <c r="J74" s="61"/>
      <c r="K74" s="31">
        <f>VLOOKUP($A74&amp;K$93,決統データ!$A$3:$DE$187,$E74+19,FALSE)</f>
        <v>0</v>
      </c>
    </row>
    <row r="75" spans="1:11" ht="14.5" customHeight="1" x14ac:dyDescent="0.2">
      <c r="A75" s="17" t="str">
        <f t="shared" si="1"/>
        <v>0802602</v>
      </c>
      <c r="B75" s="18" t="s">
        <v>518</v>
      </c>
      <c r="C75" s="19">
        <v>26</v>
      </c>
      <c r="D75" s="18" t="s">
        <v>519</v>
      </c>
      <c r="E75" s="28">
        <v>52</v>
      </c>
      <c r="F75" s="61" t="s">
        <v>447</v>
      </c>
      <c r="G75" s="61"/>
      <c r="H75" s="61"/>
      <c r="I75" s="61"/>
      <c r="J75" s="61"/>
      <c r="K75" s="31">
        <f>VLOOKUP($A75&amp;K$93,決統データ!$A$3:$DE$187,$E75+19,FALSE)</f>
        <v>0</v>
      </c>
    </row>
    <row r="76" spans="1:11" ht="14.5" customHeight="1" x14ac:dyDescent="0.2">
      <c r="A76" s="17"/>
      <c r="B76" s="18"/>
      <c r="C76" s="19"/>
      <c r="D76" s="18"/>
      <c r="F76" s="61" t="s">
        <v>449</v>
      </c>
      <c r="G76" s="61"/>
      <c r="H76" s="61"/>
      <c r="I76" s="61"/>
      <c r="J76" s="61"/>
      <c r="K76" s="70"/>
    </row>
    <row r="77" spans="1:11" ht="14.5" customHeight="1" x14ac:dyDescent="0.2">
      <c r="A77" s="17" t="str">
        <f t="shared" si="1"/>
        <v>0802602</v>
      </c>
      <c r="B77" s="18" t="s">
        <v>518</v>
      </c>
      <c r="C77" s="19">
        <v>26</v>
      </c>
      <c r="D77" s="18" t="s">
        <v>519</v>
      </c>
      <c r="E77" s="28">
        <v>53</v>
      </c>
      <c r="F77" s="61" t="s">
        <v>448</v>
      </c>
      <c r="G77" s="61"/>
      <c r="H77" s="61"/>
      <c r="I77" s="61"/>
      <c r="J77" s="61"/>
      <c r="K77" s="31">
        <f>VLOOKUP($A77&amp;K$93,決統データ!$A$3:$DE$187,$E77+19,FALSE)</f>
        <v>0</v>
      </c>
    </row>
    <row r="78" spans="1:11" ht="14.5" customHeight="1" x14ac:dyDescent="0.2">
      <c r="A78" s="17" t="str">
        <f t="shared" si="1"/>
        <v>0802602</v>
      </c>
      <c r="B78" s="18" t="s">
        <v>518</v>
      </c>
      <c r="C78" s="19">
        <v>26</v>
      </c>
      <c r="D78" s="18" t="s">
        <v>519</v>
      </c>
      <c r="E78" s="28">
        <v>54</v>
      </c>
      <c r="F78" s="61" t="s">
        <v>447</v>
      </c>
      <c r="G78" s="61"/>
      <c r="H78" s="61"/>
      <c r="I78" s="61"/>
      <c r="J78" s="61"/>
      <c r="K78" s="31">
        <f>VLOOKUP($A78&amp;K$93,決統データ!$A$3:$DE$187,$E78+19,FALSE)</f>
        <v>0</v>
      </c>
    </row>
    <row r="79" spans="1:11" ht="14.5" customHeight="1" x14ac:dyDescent="0.2">
      <c r="A79" s="17" t="str">
        <f t="shared" si="1"/>
        <v>0802602</v>
      </c>
      <c r="B79" s="18" t="s">
        <v>518</v>
      </c>
      <c r="C79" s="19">
        <v>26</v>
      </c>
      <c r="D79" s="18" t="s">
        <v>519</v>
      </c>
      <c r="E79" s="28">
        <v>55</v>
      </c>
      <c r="F79" s="388" t="s">
        <v>446</v>
      </c>
      <c r="G79" s="389"/>
      <c r="H79" s="389"/>
      <c r="I79" s="390"/>
      <c r="J79" s="49" t="s">
        <v>243</v>
      </c>
      <c r="K79" s="31">
        <f>VLOOKUP($A79&amp;K$93,決統データ!$A$3:$DE$187,$E79+19,FALSE)</f>
        <v>0</v>
      </c>
    </row>
    <row r="80" spans="1:11" ht="14.5" customHeight="1" x14ac:dyDescent="0.2">
      <c r="A80" s="17" t="str">
        <f t="shared" si="1"/>
        <v>0802602</v>
      </c>
      <c r="B80" s="18" t="s">
        <v>518</v>
      </c>
      <c r="C80" s="19">
        <v>26</v>
      </c>
      <c r="D80" s="18" t="s">
        <v>519</v>
      </c>
      <c r="E80" s="28">
        <v>56</v>
      </c>
      <c r="F80" s="391"/>
      <c r="G80" s="392"/>
      <c r="H80" s="392"/>
      <c r="I80" s="393"/>
      <c r="J80" s="49" t="s">
        <v>445</v>
      </c>
      <c r="K80" s="31">
        <f>VLOOKUP($A80&amp;K$93,決統データ!$A$3:$DE$187,$E80+19,FALSE)</f>
        <v>0</v>
      </c>
    </row>
    <row r="81" spans="1:11" ht="14.5" customHeight="1" x14ac:dyDescent="0.2">
      <c r="A81" s="17" t="str">
        <f t="shared" si="1"/>
        <v>0802602</v>
      </c>
      <c r="B81" s="18" t="s">
        <v>518</v>
      </c>
      <c r="C81" s="19">
        <v>26</v>
      </c>
      <c r="D81" s="18" t="s">
        <v>519</v>
      </c>
      <c r="E81" s="28">
        <v>57</v>
      </c>
      <c r="F81" s="388" t="s">
        <v>242</v>
      </c>
      <c r="G81" s="389"/>
      <c r="H81" s="389"/>
      <c r="I81" s="390"/>
      <c r="J81" s="49" t="s">
        <v>243</v>
      </c>
      <c r="K81" s="31">
        <f>VLOOKUP($A81&amp;K$93,決統データ!$A$3:$DE$187,$E81+19,FALSE)</f>
        <v>0</v>
      </c>
    </row>
    <row r="82" spans="1:11" ht="14.5" customHeight="1" x14ac:dyDescent="0.2">
      <c r="A82" s="17" t="str">
        <f t="shared" si="1"/>
        <v>0802602</v>
      </c>
      <c r="B82" s="18" t="s">
        <v>518</v>
      </c>
      <c r="C82" s="19">
        <v>26</v>
      </c>
      <c r="D82" s="18" t="s">
        <v>519</v>
      </c>
      <c r="E82" s="28">
        <v>58</v>
      </c>
      <c r="F82" s="391"/>
      <c r="G82" s="392"/>
      <c r="H82" s="392"/>
      <c r="I82" s="393"/>
      <c r="J82" s="49" t="s">
        <v>445</v>
      </c>
      <c r="K82" s="31">
        <f>VLOOKUP($A82&amp;K$93,決統データ!$A$3:$DE$187,$E82+19,FALSE)</f>
        <v>0</v>
      </c>
    </row>
    <row r="83" spans="1:11" ht="14.5" customHeight="1" x14ac:dyDescent="0.2">
      <c r="A83" s="17" t="str">
        <f t="shared" si="1"/>
        <v>0802602</v>
      </c>
      <c r="B83" s="18" t="s">
        <v>518</v>
      </c>
      <c r="C83" s="19">
        <v>26</v>
      </c>
      <c r="D83" s="18" t="s">
        <v>519</v>
      </c>
      <c r="E83" s="28">
        <v>59</v>
      </c>
      <c r="F83" s="394" t="s">
        <v>245</v>
      </c>
      <c r="G83" s="396" t="s">
        <v>246</v>
      </c>
      <c r="H83" s="397"/>
      <c r="I83" s="398"/>
      <c r="J83" s="49" t="s">
        <v>243</v>
      </c>
      <c r="K83" s="31">
        <f>VLOOKUP($A83&amp;K$93,決統データ!$A$3:$DE$187,$E83+19,FALSE)</f>
        <v>0</v>
      </c>
    </row>
    <row r="84" spans="1:11" ht="14.5" customHeight="1" x14ac:dyDescent="0.2">
      <c r="A84" s="17" t="str">
        <f t="shared" si="1"/>
        <v>0802602</v>
      </c>
      <c r="B84" s="18" t="s">
        <v>518</v>
      </c>
      <c r="C84" s="19">
        <v>26</v>
      </c>
      <c r="D84" s="18" t="s">
        <v>519</v>
      </c>
      <c r="E84" s="28">
        <v>60</v>
      </c>
      <c r="F84" s="395"/>
      <c r="G84" s="399"/>
      <c r="H84" s="400"/>
      <c r="I84" s="401"/>
      <c r="J84" s="49" t="s">
        <v>445</v>
      </c>
      <c r="K84" s="31">
        <f>VLOOKUP($A84&amp;K$93,決統データ!$A$3:$DE$187,$E84+19,FALSE)</f>
        <v>0</v>
      </c>
    </row>
    <row r="85" spans="1:11" x14ac:dyDescent="0.2">
      <c r="F85" s="282" t="s">
        <v>169</v>
      </c>
      <c r="G85" s="61" t="s">
        <v>172</v>
      </c>
      <c r="H85" s="61"/>
      <c r="I85" s="63"/>
      <c r="J85" s="64"/>
      <c r="K85" s="60">
        <f>IF(K13=0,0,K3/K13*100)</f>
        <v>99.694189602446485</v>
      </c>
    </row>
    <row r="86" spans="1:11" x14ac:dyDescent="0.2">
      <c r="F86" s="282"/>
      <c r="G86" s="61" t="s">
        <v>170</v>
      </c>
      <c r="H86" s="61"/>
      <c r="I86" s="63"/>
      <c r="J86" s="64"/>
      <c r="K86" s="60">
        <f>IF((K13+K50)=0,0,K3/(K13+K50)*100)</f>
        <v>99.694189602446485</v>
      </c>
    </row>
    <row r="87" spans="1:11" x14ac:dyDescent="0.2">
      <c r="F87" s="282"/>
      <c r="G87" s="61" t="s">
        <v>173</v>
      </c>
      <c r="H87" s="61"/>
      <c r="I87" s="63"/>
      <c r="J87" s="64"/>
      <c r="K87" s="60">
        <f>IF((K13-K16)=0,0,(K4-K6)/(K13-K16)*100)</f>
        <v>0</v>
      </c>
    </row>
    <row r="88" spans="1:11" x14ac:dyDescent="0.2">
      <c r="F88" s="282"/>
      <c r="G88" s="61" t="s">
        <v>171</v>
      </c>
      <c r="H88" s="63"/>
      <c r="I88" s="65"/>
      <c r="J88" s="64"/>
      <c r="K88" s="60">
        <f>IF(K70=0,0,K70/(K4-K6)*100)</f>
        <v>0</v>
      </c>
    </row>
    <row r="89" spans="1:11" x14ac:dyDescent="0.2">
      <c r="F89" s="282"/>
      <c r="G89" s="61" t="s">
        <v>181</v>
      </c>
      <c r="H89" s="63"/>
      <c r="I89" s="65"/>
      <c r="J89" s="64"/>
      <c r="K89" s="60">
        <f>(K11+K26+K27)/(K3+K24)*100</f>
        <v>0</v>
      </c>
    </row>
    <row r="90" spans="1:11" hidden="1" x14ac:dyDescent="0.2"/>
    <row r="91" spans="1:11" hidden="1" x14ac:dyDescent="0.2"/>
    <row r="92" spans="1:11" hidden="1" x14ac:dyDescent="0.2"/>
    <row r="93" spans="1:11" hidden="1" x14ac:dyDescent="0.2">
      <c r="K93" s="23">
        <v>262021000</v>
      </c>
    </row>
  </sheetData>
  <sheetProtection algorithmName="SHA-512" hashValue="G29/0IvzRDl++befI5jhRwBj3Q1m9ZH4SfV82QFyBRRLhZmT2G91NPT72YCrGSVRIOd7zq+4AXJzPeaxNazTzg==" saltValue="XmEGjQAo2u3g2Jt0hDky7A==" spinCount="100000" sheet="1" objects="1" scenarios="1"/>
  <customSheetViews>
    <customSheetView guid="{247A5D4D-80F1-4466-92F7-7A3BC78E450F}" printArea="1" topLeftCell="A79">
      <selection activeCell="C43" sqref="C43"/>
      <pageMargins left="1.1811023622047245" right="0.78740157480314965" top="0.78740157480314965" bottom="0.78740157480314965" header="0.51181102362204722" footer="0.51181102362204722"/>
      <pageSetup paperSize="9" scale="56" orientation="portrait" blackAndWhite="1" errors="blank" horizontalDpi="300" verticalDpi="300"/>
      <headerFooter alignWithMargins="0"/>
    </customSheetView>
  </customSheetViews>
  <mergeCells count="82">
    <mergeCell ref="F73:J73"/>
    <mergeCell ref="F85:F89"/>
    <mergeCell ref="F79:I80"/>
    <mergeCell ref="F81:I82"/>
    <mergeCell ref="F83:F84"/>
    <mergeCell ref="G83:I84"/>
    <mergeCell ref="F68:J68"/>
    <mergeCell ref="F69:I70"/>
    <mergeCell ref="F71:J71"/>
    <mergeCell ref="F72:J72"/>
    <mergeCell ref="F62:J62"/>
    <mergeCell ref="F63:J63"/>
    <mergeCell ref="F64:J64"/>
    <mergeCell ref="F65:F67"/>
    <mergeCell ref="G65:J65"/>
    <mergeCell ref="G66:J66"/>
    <mergeCell ref="G67:J67"/>
    <mergeCell ref="H49:J49"/>
    <mergeCell ref="G36:H37"/>
    <mergeCell ref="I36:J36"/>
    <mergeCell ref="I37:J37"/>
    <mergeCell ref="G38:G41"/>
    <mergeCell ref="H38:J38"/>
    <mergeCell ref="H39:J39"/>
    <mergeCell ref="H40:J40"/>
    <mergeCell ref="G42:G49"/>
    <mergeCell ref="H42:H44"/>
    <mergeCell ref="I42:I44"/>
    <mergeCell ref="H45:J45"/>
    <mergeCell ref="H46:J46"/>
    <mergeCell ref="H41:J41"/>
    <mergeCell ref="F58:J58"/>
    <mergeCell ref="F59:J59"/>
    <mergeCell ref="G61:J61"/>
    <mergeCell ref="F60:J60"/>
    <mergeCell ref="G50:J50"/>
    <mergeCell ref="G51:G53"/>
    <mergeCell ref="H51:J51"/>
    <mergeCell ref="H52:J52"/>
    <mergeCell ref="H53:J53"/>
    <mergeCell ref="G54:J54"/>
    <mergeCell ref="G55:J55"/>
    <mergeCell ref="G56:J56"/>
    <mergeCell ref="G57:J57"/>
    <mergeCell ref="F24:F57"/>
    <mergeCell ref="H47:J47"/>
    <mergeCell ref="H48:J48"/>
    <mergeCell ref="G32:J32"/>
    <mergeCell ref="G33:J33"/>
    <mergeCell ref="G34:J34"/>
    <mergeCell ref="G35:J35"/>
    <mergeCell ref="G31:J31"/>
    <mergeCell ref="F2:J2"/>
    <mergeCell ref="F3:F23"/>
    <mergeCell ref="G3:J3"/>
    <mergeCell ref="G4:J4"/>
    <mergeCell ref="G5:J5"/>
    <mergeCell ref="G6:J6"/>
    <mergeCell ref="G7:J7"/>
    <mergeCell ref="G8:J8"/>
    <mergeCell ref="G9:J9"/>
    <mergeCell ref="G10:J10"/>
    <mergeCell ref="G15:J15"/>
    <mergeCell ref="G16:J16"/>
    <mergeCell ref="G17:J17"/>
    <mergeCell ref="G13:J13"/>
    <mergeCell ref="G14:J14"/>
    <mergeCell ref="G18:J18"/>
    <mergeCell ref="G11:J11"/>
    <mergeCell ref="G12:J12"/>
    <mergeCell ref="G28:J28"/>
    <mergeCell ref="G29:J29"/>
    <mergeCell ref="G30:J30"/>
    <mergeCell ref="G24:J24"/>
    <mergeCell ref="G25:J25"/>
    <mergeCell ref="G26:J26"/>
    <mergeCell ref="G27:J27"/>
    <mergeCell ref="G19:J19"/>
    <mergeCell ref="G20:J20"/>
    <mergeCell ref="G21:J21"/>
    <mergeCell ref="G22:J22"/>
    <mergeCell ref="G23:J23"/>
  </mergeCells>
  <phoneticPr fontId="3"/>
  <pageMargins left="1.1811023622047245" right="0.78740157480314965" top="0.78740157480314965" bottom="0.78740157480314965" header="0.51181102362204722" footer="0.51181102362204722"/>
  <pageSetup paperSize="9" scale="56" orientation="portrait" blackAndWhite="1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FFC000"/>
  </sheetPr>
  <dimension ref="A1:J34"/>
  <sheetViews>
    <sheetView view="pageBreakPreview" zoomScaleNormal="100" zoomScaleSheetLayoutView="100" workbookViewId="0">
      <pane ySplit="3" topLeftCell="A4" activePane="bottomLeft" state="frozen"/>
      <selection pane="bottomLeft" activeCell="N7" sqref="N6:N7"/>
    </sheetView>
  </sheetViews>
  <sheetFormatPr defaultColWidth="8.6640625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5.5" style="1" customWidth="1"/>
    <col min="7" max="7" width="5.1640625" style="1" customWidth="1"/>
    <col min="8" max="8" width="9.6640625" style="1" customWidth="1"/>
    <col min="9" max="9" width="17.08203125" style="1" customWidth="1"/>
    <col min="10" max="10" width="15" style="1" customWidth="1"/>
    <col min="11" max="16384" width="8.6640625" style="1"/>
  </cols>
  <sheetData>
    <row r="1" spans="1:10" ht="19" x14ac:dyDescent="0.2">
      <c r="F1" s="8" t="s">
        <v>951</v>
      </c>
    </row>
    <row r="2" spans="1:10" ht="25.5" customHeight="1" x14ac:dyDescent="0.2">
      <c r="F2" s="67"/>
    </row>
    <row r="3" spans="1:10" ht="36" customHeight="1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360"/>
      <c r="G3" s="361"/>
      <c r="H3" s="361"/>
      <c r="I3" s="361"/>
      <c r="J3" s="10" t="s">
        <v>126</v>
      </c>
    </row>
    <row r="4" spans="1:10" ht="24" customHeight="1" x14ac:dyDescent="0.2">
      <c r="A4" s="17" t="str">
        <f>+B4&amp;C4&amp;D4</f>
        <v>1001401</v>
      </c>
      <c r="B4" s="18" t="s">
        <v>546</v>
      </c>
      <c r="C4" s="19">
        <v>14</v>
      </c>
      <c r="D4" s="18" t="s">
        <v>412</v>
      </c>
      <c r="E4" s="21" t="s">
        <v>413</v>
      </c>
      <c r="F4" s="250" t="s">
        <v>547</v>
      </c>
      <c r="G4" s="267"/>
      <c r="H4" s="267"/>
      <c r="I4" s="267"/>
      <c r="J4" s="25">
        <f>VLOOKUP($A4&amp;J$34,決統データ!$A$3:$DE$187,$E4+19,FALSE)</f>
        <v>2140506</v>
      </c>
    </row>
    <row r="5" spans="1:10" ht="24" customHeight="1" x14ac:dyDescent="0.2">
      <c r="A5" s="17" t="str">
        <f t="shared" ref="A5:A30" si="0">+B5&amp;C5&amp;D5</f>
        <v>1001401</v>
      </c>
      <c r="B5" s="18" t="s">
        <v>546</v>
      </c>
      <c r="C5" s="19">
        <v>14</v>
      </c>
      <c r="D5" s="18" t="s">
        <v>412</v>
      </c>
      <c r="E5" s="14">
        <v>6</v>
      </c>
      <c r="F5" s="402" t="s">
        <v>538</v>
      </c>
      <c r="G5" s="241" t="s">
        <v>537</v>
      </c>
      <c r="H5" s="241"/>
      <c r="I5" s="250"/>
      <c r="J5" s="31">
        <f>VLOOKUP($A5&amp;J$34,決統データ!$A$3:$DE$187,$E5+19,FALSE)</f>
        <v>13891</v>
      </c>
    </row>
    <row r="6" spans="1:10" ht="24" customHeight="1" x14ac:dyDescent="0.2">
      <c r="A6" s="17" t="str">
        <f t="shared" si="0"/>
        <v>1001401</v>
      </c>
      <c r="B6" s="18" t="s">
        <v>546</v>
      </c>
      <c r="C6" s="19">
        <v>14</v>
      </c>
      <c r="D6" s="18" t="s">
        <v>412</v>
      </c>
      <c r="E6" s="14">
        <v>7</v>
      </c>
      <c r="F6" s="402"/>
      <c r="G6" s="402" t="s">
        <v>536</v>
      </c>
      <c r="H6" s="241" t="s">
        <v>535</v>
      </c>
      <c r="I6" s="250"/>
      <c r="J6" s="31">
        <f>VLOOKUP($A6&amp;J$34,決統データ!$A$3:$DE$187,$E6+19,FALSE)</f>
        <v>0</v>
      </c>
    </row>
    <row r="7" spans="1:10" ht="24" customHeight="1" x14ac:dyDescent="0.2">
      <c r="A7" s="17" t="str">
        <f t="shared" si="0"/>
        <v>1001401</v>
      </c>
      <c r="B7" s="18" t="s">
        <v>546</v>
      </c>
      <c r="C7" s="19">
        <v>14</v>
      </c>
      <c r="D7" s="18" t="s">
        <v>412</v>
      </c>
      <c r="E7" s="14">
        <v>8</v>
      </c>
      <c r="F7" s="402"/>
      <c r="G7" s="402"/>
      <c r="H7" s="241" t="s">
        <v>534</v>
      </c>
      <c r="I7" s="250"/>
      <c r="J7" s="31">
        <f>VLOOKUP($A7&amp;J$34,決統データ!$A$3:$DE$187,$E7+19,FALSE)</f>
        <v>0</v>
      </c>
    </row>
    <row r="8" spans="1:10" ht="24" customHeight="1" x14ac:dyDescent="0.2">
      <c r="A8" s="17" t="str">
        <f t="shared" si="0"/>
        <v>1001401</v>
      </c>
      <c r="B8" s="18" t="s">
        <v>546</v>
      </c>
      <c r="C8" s="19">
        <v>14</v>
      </c>
      <c r="D8" s="18" t="s">
        <v>412</v>
      </c>
      <c r="E8" s="14">
        <v>9</v>
      </c>
      <c r="F8" s="402"/>
      <c r="G8" s="402"/>
      <c r="H8" s="241" t="s">
        <v>533</v>
      </c>
      <c r="I8" s="250"/>
      <c r="J8" s="31">
        <f>VLOOKUP($A8&amp;J$34,決統データ!$A$3:$DE$187,$E8+19,FALSE)</f>
        <v>0</v>
      </c>
    </row>
    <row r="9" spans="1:10" ht="24" customHeight="1" x14ac:dyDescent="0.2">
      <c r="A9" s="17" t="str">
        <f t="shared" si="0"/>
        <v>1001401</v>
      </c>
      <c r="B9" s="18" t="s">
        <v>546</v>
      </c>
      <c r="C9" s="19">
        <v>14</v>
      </c>
      <c r="D9" s="18" t="s">
        <v>412</v>
      </c>
      <c r="E9" s="14">
        <v>10</v>
      </c>
      <c r="F9" s="402"/>
      <c r="G9" s="402"/>
      <c r="H9" s="241" t="s">
        <v>532</v>
      </c>
      <c r="I9" s="250"/>
      <c r="J9" s="31">
        <f>VLOOKUP($A9&amp;J$34,決統データ!$A$3:$DE$187,$E9+19,FALSE)</f>
        <v>0</v>
      </c>
    </row>
    <row r="10" spans="1:10" ht="24" customHeight="1" x14ac:dyDescent="0.2">
      <c r="A10" s="17" t="str">
        <f t="shared" si="0"/>
        <v>1001401</v>
      </c>
      <c r="B10" s="18" t="s">
        <v>546</v>
      </c>
      <c r="C10" s="19">
        <v>14</v>
      </c>
      <c r="D10" s="18" t="s">
        <v>412</v>
      </c>
      <c r="E10" s="14">
        <v>11</v>
      </c>
      <c r="F10" s="402"/>
      <c r="G10" s="402"/>
      <c r="H10" s="241" t="s">
        <v>531</v>
      </c>
      <c r="I10" s="250"/>
      <c r="J10" s="31">
        <f>VLOOKUP($A10&amp;J$34,決統データ!$A$3:$DE$187,$E10+19,FALSE)</f>
        <v>0</v>
      </c>
    </row>
    <row r="11" spans="1:10" ht="24" customHeight="1" x14ac:dyDescent="0.2">
      <c r="A11" s="17" t="str">
        <f t="shared" si="0"/>
        <v>1001401</v>
      </c>
      <c r="B11" s="18" t="s">
        <v>546</v>
      </c>
      <c r="C11" s="19">
        <v>14</v>
      </c>
      <c r="D11" s="18" t="s">
        <v>412</v>
      </c>
      <c r="E11" s="14">
        <v>12</v>
      </c>
      <c r="F11" s="402"/>
      <c r="G11" s="402"/>
      <c r="H11" s="241" t="s">
        <v>530</v>
      </c>
      <c r="I11" s="250"/>
      <c r="J11" s="31">
        <f>VLOOKUP($A11&amp;J$34,決統データ!$A$3:$DE$187,$E11+19,FALSE)</f>
        <v>0</v>
      </c>
    </row>
    <row r="12" spans="1:10" ht="24" customHeight="1" x14ac:dyDescent="0.2">
      <c r="A12" s="17" t="str">
        <f t="shared" si="0"/>
        <v>1001401</v>
      </c>
      <c r="B12" s="18" t="s">
        <v>546</v>
      </c>
      <c r="C12" s="19">
        <v>14</v>
      </c>
      <c r="D12" s="18" t="s">
        <v>412</v>
      </c>
      <c r="E12" s="14">
        <v>13</v>
      </c>
      <c r="F12" s="402"/>
      <c r="G12" s="402"/>
      <c r="H12" s="241" t="s">
        <v>529</v>
      </c>
      <c r="I12" s="250"/>
      <c r="J12" s="31">
        <f>VLOOKUP($A12&amp;J$34,決統データ!$A$3:$DE$187,$E12+19,FALSE)</f>
        <v>0</v>
      </c>
    </row>
    <row r="13" spans="1:10" ht="24" customHeight="1" x14ac:dyDescent="0.2">
      <c r="A13" s="17" t="str">
        <f t="shared" si="0"/>
        <v>1001401</v>
      </c>
      <c r="B13" s="18" t="s">
        <v>546</v>
      </c>
      <c r="C13" s="19">
        <v>14</v>
      </c>
      <c r="D13" s="18" t="s">
        <v>412</v>
      </c>
      <c r="E13" s="14">
        <v>14</v>
      </c>
      <c r="F13" s="402" t="s">
        <v>528</v>
      </c>
      <c r="G13" s="402" t="s">
        <v>527</v>
      </c>
      <c r="H13" s="241" t="s">
        <v>524</v>
      </c>
      <c r="I13" s="250"/>
      <c r="J13" s="31">
        <f>VLOOKUP($A13&amp;J$34,決統データ!$A$3:$DE$187,$E13+19,FALSE)</f>
        <v>6270</v>
      </c>
    </row>
    <row r="14" spans="1:10" ht="24" customHeight="1" x14ac:dyDescent="0.2">
      <c r="A14" s="17" t="str">
        <f t="shared" si="0"/>
        <v>1001401</v>
      </c>
      <c r="B14" s="18" t="s">
        <v>546</v>
      </c>
      <c r="C14" s="19">
        <v>14</v>
      </c>
      <c r="D14" s="18" t="s">
        <v>412</v>
      </c>
      <c r="E14" s="14">
        <v>15</v>
      </c>
      <c r="F14" s="402"/>
      <c r="G14" s="402"/>
      <c r="H14" s="241" t="s">
        <v>523</v>
      </c>
      <c r="I14" s="250"/>
      <c r="J14" s="31">
        <f>VLOOKUP($A14&amp;J$34,決統データ!$A$3:$DE$187,$E14+19,FALSE)</f>
        <v>6270</v>
      </c>
    </row>
    <row r="15" spans="1:10" ht="24" customHeight="1" x14ac:dyDescent="0.2">
      <c r="A15" s="17" t="str">
        <f t="shared" si="0"/>
        <v>1001401</v>
      </c>
      <c r="B15" s="18" t="s">
        <v>546</v>
      </c>
      <c r="C15" s="19">
        <v>14</v>
      </c>
      <c r="D15" s="18" t="s">
        <v>412</v>
      </c>
      <c r="E15" s="14">
        <v>16</v>
      </c>
      <c r="F15" s="402"/>
      <c r="G15" s="402"/>
      <c r="H15" s="241" t="s">
        <v>522</v>
      </c>
      <c r="I15" s="250"/>
      <c r="J15" s="31">
        <f>VLOOKUP($A15&amp;J$34,決統データ!$A$3:$DE$187,$E15+19,FALSE)</f>
        <v>3630</v>
      </c>
    </row>
    <row r="16" spans="1:10" ht="24" customHeight="1" x14ac:dyDescent="0.2">
      <c r="A16" s="17" t="str">
        <f t="shared" si="0"/>
        <v>1001401</v>
      </c>
      <c r="B16" s="18" t="s">
        <v>546</v>
      </c>
      <c r="C16" s="19">
        <v>14</v>
      </c>
      <c r="D16" s="18" t="s">
        <v>412</v>
      </c>
      <c r="E16" s="14">
        <v>17</v>
      </c>
      <c r="F16" s="402"/>
      <c r="G16" s="402"/>
      <c r="H16" s="241" t="s">
        <v>521</v>
      </c>
      <c r="I16" s="250"/>
      <c r="J16" s="31">
        <f>VLOOKUP($A16&amp;J$34,決統データ!$A$3:$DE$187,$E16+19,FALSE)</f>
        <v>3630</v>
      </c>
    </row>
    <row r="17" spans="1:10" ht="24" customHeight="1" x14ac:dyDescent="0.2">
      <c r="A17" s="17" t="str">
        <f t="shared" si="0"/>
        <v>1001401</v>
      </c>
      <c r="B17" s="18" t="s">
        <v>546</v>
      </c>
      <c r="C17" s="19">
        <v>14</v>
      </c>
      <c r="D17" s="18" t="s">
        <v>412</v>
      </c>
      <c r="E17" s="14">
        <v>18</v>
      </c>
      <c r="F17" s="402"/>
      <c r="G17" s="402"/>
      <c r="H17" s="241" t="s">
        <v>520</v>
      </c>
      <c r="I17" s="250"/>
      <c r="J17" s="31">
        <f>VLOOKUP($A17&amp;J$34,決統データ!$A$3:$DE$187,$E17+19,FALSE)</f>
        <v>1050</v>
      </c>
    </row>
    <row r="18" spans="1:10" ht="24" customHeight="1" x14ac:dyDescent="0.2">
      <c r="A18" s="17" t="str">
        <f t="shared" si="0"/>
        <v>1001401</v>
      </c>
      <c r="B18" s="18" t="s">
        <v>546</v>
      </c>
      <c r="C18" s="19">
        <v>14</v>
      </c>
      <c r="D18" s="18" t="s">
        <v>412</v>
      </c>
      <c r="E18" s="14">
        <v>20</v>
      </c>
      <c r="F18" s="402"/>
      <c r="G18" s="402" t="s">
        <v>526</v>
      </c>
      <c r="H18" s="241" t="s">
        <v>524</v>
      </c>
      <c r="I18" s="250"/>
      <c r="J18" s="31">
        <f>VLOOKUP($A18&amp;J$34,決統データ!$A$3:$DE$187,$E18+19,FALSE)</f>
        <v>0</v>
      </c>
    </row>
    <row r="19" spans="1:10" ht="24" customHeight="1" x14ac:dyDescent="0.2">
      <c r="A19" s="17" t="str">
        <f t="shared" si="0"/>
        <v>1001401</v>
      </c>
      <c r="B19" s="18" t="s">
        <v>546</v>
      </c>
      <c r="C19" s="19">
        <v>14</v>
      </c>
      <c r="D19" s="18" t="s">
        <v>412</v>
      </c>
      <c r="E19" s="14">
        <v>21</v>
      </c>
      <c r="F19" s="402"/>
      <c r="G19" s="402"/>
      <c r="H19" s="241" t="s">
        <v>523</v>
      </c>
      <c r="I19" s="250"/>
      <c r="J19" s="31">
        <f>VLOOKUP($A19&amp;J$34,決統データ!$A$3:$DE$187,$E19+19,FALSE)</f>
        <v>0</v>
      </c>
    </row>
    <row r="20" spans="1:10" ht="24" customHeight="1" x14ac:dyDescent="0.2">
      <c r="A20" s="17" t="str">
        <f t="shared" si="0"/>
        <v>1001401</v>
      </c>
      <c r="B20" s="18" t="s">
        <v>546</v>
      </c>
      <c r="C20" s="19">
        <v>14</v>
      </c>
      <c r="D20" s="18" t="s">
        <v>412</v>
      </c>
      <c r="E20" s="14">
        <v>22</v>
      </c>
      <c r="F20" s="402"/>
      <c r="G20" s="402"/>
      <c r="H20" s="241" t="s">
        <v>522</v>
      </c>
      <c r="I20" s="250"/>
      <c r="J20" s="31">
        <f>VLOOKUP($A20&amp;J$34,決統データ!$A$3:$DE$187,$E20+19,FALSE)</f>
        <v>0</v>
      </c>
    </row>
    <row r="21" spans="1:10" ht="24" customHeight="1" x14ac:dyDescent="0.2">
      <c r="A21" s="17" t="str">
        <f t="shared" si="0"/>
        <v>1001401</v>
      </c>
      <c r="B21" s="18" t="s">
        <v>546</v>
      </c>
      <c r="C21" s="19">
        <v>14</v>
      </c>
      <c r="D21" s="18" t="s">
        <v>412</v>
      </c>
      <c r="E21" s="14">
        <v>23</v>
      </c>
      <c r="F21" s="402"/>
      <c r="G21" s="402"/>
      <c r="H21" s="241" t="s">
        <v>521</v>
      </c>
      <c r="I21" s="250"/>
      <c r="J21" s="31">
        <f>VLOOKUP($A21&amp;J$34,決統データ!$A$3:$DE$187,$E21+19,FALSE)</f>
        <v>0</v>
      </c>
    </row>
    <row r="22" spans="1:10" ht="24" customHeight="1" x14ac:dyDescent="0.2">
      <c r="A22" s="17" t="str">
        <f t="shared" si="0"/>
        <v>1001401</v>
      </c>
      <c r="B22" s="18" t="s">
        <v>546</v>
      </c>
      <c r="C22" s="19">
        <v>14</v>
      </c>
      <c r="D22" s="18" t="s">
        <v>412</v>
      </c>
      <c r="E22" s="14">
        <v>24</v>
      </c>
      <c r="F22" s="402"/>
      <c r="G22" s="402"/>
      <c r="H22" s="241" t="s">
        <v>520</v>
      </c>
      <c r="I22" s="250"/>
      <c r="J22" s="31">
        <f>VLOOKUP($A22&amp;J$34,決統データ!$A$3:$DE$187,$E22+19,FALSE)</f>
        <v>0</v>
      </c>
    </row>
    <row r="23" spans="1:10" ht="24" customHeight="1" x14ac:dyDescent="0.2">
      <c r="A23" s="17" t="str">
        <f t="shared" si="0"/>
        <v>1001401</v>
      </c>
      <c r="B23" s="18" t="s">
        <v>546</v>
      </c>
      <c r="C23" s="19">
        <v>14</v>
      </c>
      <c r="D23" s="18" t="s">
        <v>412</v>
      </c>
      <c r="E23" s="14">
        <v>26</v>
      </c>
      <c r="F23" s="402"/>
      <c r="G23" s="402" t="s">
        <v>525</v>
      </c>
      <c r="H23" s="241" t="s">
        <v>524</v>
      </c>
      <c r="I23" s="250"/>
      <c r="J23" s="31">
        <f>VLOOKUP($A23&amp;J$34,決統データ!$A$3:$DE$187,$E23+19,FALSE)</f>
        <v>1050</v>
      </c>
    </row>
    <row r="24" spans="1:10" ht="24" customHeight="1" x14ac:dyDescent="0.2">
      <c r="A24" s="17" t="str">
        <f t="shared" si="0"/>
        <v>1001401</v>
      </c>
      <c r="B24" s="18" t="s">
        <v>546</v>
      </c>
      <c r="C24" s="19">
        <v>14</v>
      </c>
      <c r="D24" s="18" t="s">
        <v>412</v>
      </c>
      <c r="E24" s="14">
        <v>27</v>
      </c>
      <c r="F24" s="402"/>
      <c r="G24" s="402"/>
      <c r="H24" s="241" t="s">
        <v>523</v>
      </c>
      <c r="I24" s="250"/>
      <c r="J24" s="31">
        <f>VLOOKUP($A24&amp;J$34,決統データ!$A$3:$DE$187,$E24+19,FALSE)</f>
        <v>1050</v>
      </c>
    </row>
    <row r="25" spans="1:10" ht="24" customHeight="1" x14ac:dyDescent="0.2">
      <c r="A25" s="17" t="str">
        <f t="shared" si="0"/>
        <v>1001401</v>
      </c>
      <c r="B25" s="18" t="s">
        <v>546</v>
      </c>
      <c r="C25" s="19">
        <v>14</v>
      </c>
      <c r="D25" s="18" t="s">
        <v>412</v>
      </c>
      <c r="E25" s="14">
        <v>28</v>
      </c>
      <c r="F25" s="402"/>
      <c r="G25" s="402"/>
      <c r="H25" s="241" t="s">
        <v>522</v>
      </c>
      <c r="I25" s="250"/>
      <c r="J25" s="31">
        <f>VLOOKUP($A25&amp;J$34,決統データ!$A$3:$DE$187,$E25+19,FALSE)</f>
        <v>1050</v>
      </c>
    </row>
    <row r="26" spans="1:10" ht="24" customHeight="1" x14ac:dyDescent="0.2">
      <c r="A26" s="17" t="str">
        <f t="shared" si="0"/>
        <v>1001401</v>
      </c>
      <c r="B26" s="18" t="s">
        <v>546</v>
      </c>
      <c r="C26" s="19">
        <v>14</v>
      </c>
      <c r="D26" s="18" t="s">
        <v>412</v>
      </c>
      <c r="E26" s="14">
        <v>29</v>
      </c>
      <c r="F26" s="402"/>
      <c r="G26" s="402"/>
      <c r="H26" s="241" t="s">
        <v>521</v>
      </c>
      <c r="I26" s="250"/>
      <c r="J26" s="31">
        <f>VLOOKUP($A26&amp;J$34,決統データ!$A$3:$DE$187,$E26+19,FALSE)</f>
        <v>1050</v>
      </c>
    </row>
    <row r="27" spans="1:10" ht="24" customHeight="1" x14ac:dyDescent="0.2">
      <c r="A27" s="17" t="str">
        <f t="shared" si="0"/>
        <v>1001401</v>
      </c>
      <c r="B27" s="18" t="s">
        <v>546</v>
      </c>
      <c r="C27" s="19">
        <v>14</v>
      </c>
      <c r="D27" s="18" t="s">
        <v>412</v>
      </c>
      <c r="E27" s="14">
        <v>30</v>
      </c>
      <c r="F27" s="402"/>
      <c r="G27" s="402"/>
      <c r="H27" s="241" t="s">
        <v>520</v>
      </c>
      <c r="I27" s="250"/>
      <c r="J27" s="31">
        <f>VLOOKUP($A27&amp;J$34,決統データ!$A$3:$DE$187,$E27+19,FALSE)</f>
        <v>1050</v>
      </c>
    </row>
    <row r="28" spans="1:10" ht="24" customHeight="1" x14ac:dyDescent="0.2">
      <c r="A28" s="17" t="str">
        <f t="shared" si="0"/>
        <v>1001401</v>
      </c>
      <c r="B28" s="18" t="s">
        <v>546</v>
      </c>
      <c r="C28" s="19">
        <v>14</v>
      </c>
      <c r="D28" s="18" t="s">
        <v>412</v>
      </c>
      <c r="E28" s="14">
        <v>32</v>
      </c>
      <c r="F28" s="403" t="s">
        <v>424</v>
      </c>
      <c r="G28" s="241" t="s">
        <v>423</v>
      </c>
      <c r="H28" s="241"/>
      <c r="I28" s="250"/>
      <c r="J28" s="31">
        <f>VLOOKUP($A28&amp;J$34,決統データ!$A$3:$DE$187,$E28+19,FALSE)</f>
        <v>0</v>
      </c>
    </row>
    <row r="29" spans="1:10" ht="24" customHeight="1" x14ac:dyDescent="0.2">
      <c r="A29" s="17" t="str">
        <f t="shared" si="0"/>
        <v>1001401</v>
      </c>
      <c r="B29" s="18" t="s">
        <v>546</v>
      </c>
      <c r="C29" s="19">
        <v>14</v>
      </c>
      <c r="D29" s="18" t="s">
        <v>412</v>
      </c>
      <c r="E29" s="14">
        <v>33</v>
      </c>
      <c r="F29" s="403"/>
      <c r="G29" s="241" t="s">
        <v>422</v>
      </c>
      <c r="H29" s="241"/>
      <c r="I29" s="250"/>
      <c r="J29" s="31">
        <f>VLOOKUP($A29&amp;J$34,決統データ!$A$3:$DE$187,$E29+19,FALSE)</f>
        <v>0</v>
      </c>
    </row>
    <row r="30" spans="1:10" ht="24" customHeight="1" x14ac:dyDescent="0.2">
      <c r="A30" s="17" t="str">
        <f t="shared" si="0"/>
        <v>1001401</v>
      </c>
      <c r="B30" s="18" t="s">
        <v>546</v>
      </c>
      <c r="C30" s="19">
        <v>14</v>
      </c>
      <c r="D30" s="18" t="s">
        <v>412</v>
      </c>
      <c r="E30" s="14">
        <v>34</v>
      </c>
      <c r="F30" s="403"/>
      <c r="G30" s="241" t="s">
        <v>421</v>
      </c>
      <c r="H30" s="241"/>
      <c r="I30" s="250"/>
      <c r="J30" s="31">
        <f>VLOOKUP($A30&amp;J$34,決統データ!$A$3:$DE$187,$E30+19,FALSE)</f>
        <v>0</v>
      </c>
    </row>
    <row r="31" spans="1:10" hidden="1" x14ac:dyDescent="0.2">
      <c r="G31" s="66"/>
    </row>
    <row r="32" spans="1:10" hidden="1" x14ac:dyDescent="0.2"/>
    <row r="33" spans="10:10" hidden="1" x14ac:dyDescent="0.2"/>
    <row r="34" spans="10:10" hidden="1" x14ac:dyDescent="0.2">
      <c r="J34" s="23">
        <v>262013001</v>
      </c>
    </row>
  </sheetData>
  <sheetProtection algorithmName="SHA-512" hashValue="gdhioTcqzEbdHZPxUCiymHs4vEL3qwSXy68k/MoVMEpVZVyYhvM4dkxbZ3Ae3w79BjaPS+QQRKQZ+S+j6lQ3rg==" saltValue="oX7upBDB8dXLaxhvw8jIlw==" spinCount="100000" sheet="1" objects="1" scenarios="1"/>
  <customSheetViews>
    <customSheetView guid="{247A5D4D-80F1-4466-92F7-7A3BC78E450F}" printArea="1">
      <selection activeCell="C43" sqref="C43"/>
      <pageMargins left="1.1811023622047245" right="0.78740157480314965" top="0.78740157480314965" bottom="0.78740157480314965" header="0.51181102362204722" footer="0.51181102362204722"/>
      <pageSetup paperSize="9" scale="60" orientation="portrait" blackAndWhite="1" horizontalDpi="300" verticalDpi="300"/>
      <headerFooter alignWithMargins="0"/>
    </customSheetView>
  </customSheetViews>
  <mergeCells count="35">
    <mergeCell ref="F3:I3"/>
    <mergeCell ref="F4:I4"/>
    <mergeCell ref="H13:I13"/>
    <mergeCell ref="G13:G17"/>
    <mergeCell ref="F5:F12"/>
    <mergeCell ref="G6:G12"/>
    <mergeCell ref="H11:I11"/>
    <mergeCell ref="H12:I12"/>
    <mergeCell ref="H14:I14"/>
    <mergeCell ref="H15:I15"/>
    <mergeCell ref="F28:F30"/>
    <mergeCell ref="G5:I5"/>
    <mergeCell ref="H6:I6"/>
    <mergeCell ref="H7:I7"/>
    <mergeCell ref="H8:I8"/>
    <mergeCell ref="H9:I9"/>
    <mergeCell ref="H10:I10"/>
    <mergeCell ref="H18:I18"/>
    <mergeCell ref="H19:I19"/>
    <mergeCell ref="H16:I16"/>
    <mergeCell ref="H17:I17"/>
    <mergeCell ref="G18:G22"/>
    <mergeCell ref="F13:F27"/>
    <mergeCell ref="H20:I20"/>
    <mergeCell ref="H21:I21"/>
    <mergeCell ref="H22:I22"/>
    <mergeCell ref="G28:I28"/>
    <mergeCell ref="G29:I29"/>
    <mergeCell ref="G30:I30"/>
    <mergeCell ref="G23:G27"/>
    <mergeCell ref="H24:I24"/>
    <mergeCell ref="H25:I25"/>
    <mergeCell ref="H26:I26"/>
    <mergeCell ref="H27:I27"/>
    <mergeCell ref="H23:I23"/>
  </mergeCells>
  <phoneticPr fontId="3"/>
  <pageMargins left="1.1811023622047245" right="0.78740157480314965" top="0.78740157480314965" bottom="0.78740157480314965" header="0.51181102362204722" footer="0.51181102362204722"/>
  <pageSetup paperSize="9" scale="6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FF0000"/>
  </sheetPr>
  <dimension ref="A1:K94"/>
  <sheetViews>
    <sheetView view="pageBreakPreview" zoomScaleNormal="100" zoomScaleSheetLayoutView="100" workbookViewId="0">
      <pane ySplit="2" topLeftCell="A3" activePane="bottomLeft" state="frozen"/>
      <selection pane="bottomLeft" activeCell="F90" sqref="A90:XFD94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6.33203125" style="1" customWidth="1"/>
    <col min="7" max="7" width="7.1640625" style="1" customWidth="1"/>
    <col min="8" max="8" width="5" style="1" customWidth="1"/>
    <col min="9" max="9" width="4.08203125" style="1" customWidth="1"/>
    <col min="10" max="10" width="31.5" style="1" customWidth="1"/>
    <col min="11" max="11" width="16.33203125" style="5" customWidth="1"/>
    <col min="12" max="16384" width="9" style="1"/>
  </cols>
  <sheetData>
    <row r="1" spans="1:11" x14ac:dyDescent="0.2">
      <c r="F1" s="1" t="s">
        <v>517</v>
      </c>
      <c r="K1" s="68" t="s">
        <v>182</v>
      </c>
    </row>
    <row r="2" spans="1:11" ht="33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60"/>
      <c r="G2" s="360"/>
      <c r="H2" s="360"/>
      <c r="I2" s="360"/>
      <c r="J2" s="360"/>
      <c r="K2" s="69" t="s">
        <v>126</v>
      </c>
    </row>
    <row r="3" spans="1:11" ht="14.15" customHeight="1" x14ac:dyDescent="0.2">
      <c r="A3" s="17" t="str">
        <f>+B3&amp;C3&amp;D3</f>
        <v>1002601</v>
      </c>
      <c r="B3" s="18" t="s">
        <v>546</v>
      </c>
      <c r="C3" s="19">
        <v>26</v>
      </c>
      <c r="D3" s="18" t="s">
        <v>412</v>
      </c>
      <c r="E3" s="21" t="s">
        <v>413</v>
      </c>
      <c r="F3" s="363" t="s">
        <v>516</v>
      </c>
      <c r="G3" s="404" t="s">
        <v>515</v>
      </c>
      <c r="H3" s="404"/>
      <c r="I3" s="404"/>
      <c r="J3" s="404"/>
      <c r="K3" s="31">
        <f>VLOOKUP($A3&amp;K$93,決統データ!$A$2:$DE$187,$E3+19,FALSE)</f>
        <v>1353</v>
      </c>
    </row>
    <row r="4" spans="1:11" ht="14.15" customHeight="1" x14ac:dyDescent="0.2">
      <c r="A4" s="17" t="str">
        <f t="shared" ref="A4:A67" si="0">+B4&amp;C4&amp;D4</f>
        <v>1002601</v>
      </c>
      <c r="B4" s="18" t="s">
        <v>546</v>
      </c>
      <c r="C4" s="19">
        <v>26</v>
      </c>
      <c r="D4" s="18" t="s">
        <v>412</v>
      </c>
      <c r="E4" s="14">
        <v>2</v>
      </c>
      <c r="F4" s="363"/>
      <c r="G4" s="241" t="s">
        <v>514</v>
      </c>
      <c r="H4" s="241"/>
      <c r="I4" s="241"/>
      <c r="J4" s="241"/>
      <c r="K4" s="31">
        <f>VLOOKUP($A4&amp;K$93,決統データ!$A$2:$DE$187,$E4+19,FALSE)</f>
        <v>0</v>
      </c>
    </row>
    <row r="5" spans="1:11" ht="14.15" customHeight="1" x14ac:dyDescent="0.2">
      <c r="A5" s="17" t="str">
        <f t="shared" si="0"/>
        <v>1002601</v>
      </c>
      <c r="B5" s="18" t="s">
        <v>546</v>
      </c>
      <c r="C5" s="19">
        <v>26</v>
      </c>
      <c r="D5" s="18" t="s">
        <v>412</v>
      </c>
      <c r="E5" s="14">
        <v>3</v>
      </c>
      <c r="F5" s="363"/>
      <c r="G5" s="241" t="s">
        <v>513</v>
      </c>
      <c r="H5" s="241"/>
      <c r="I5" s="241"/>
      <c r="J5" s="241"/>
      <c r="K5" s="31">
        <f>VLOOKUP($A5&amp;K$93,決統データ!$A$2:$DE$187,$E5+19,FALSE)</f>
        <v>0</v>
      </c>
    </row>
    <row r="6" spans="1:11" ht="14.15" customHeight="1" x14ac:dyDescent="0.2">
      <c r="A6" s="17" t="str">
        <f t="shared" si="0"/>
        <v>1002601</v>
      </c>
      <c r="B6" s="18" t="s">
        <v>546</v>
      </c>
      <c r="C6" s="19">
        <v>26</v>
      </c>
      <c r="D6" s="18" t="s">
        <v>412</v>
      </c>
      <c r="E6" s="14">
        <v>5</v>
      </c>
      <c r="F6" s="363"/>
      <c r="G6" s="241" t="s">
        <v>512</v>
      </c>
      <c r="H6" s="241"/>
      <c r="I6" s="241"/>
      <c r="J6" s="241"/>
      <c r="K6" s="31">
        <f>VLOOKUP($A6&amp;K$93,決統データ!$A$2:$DE$187,$E6+19,FALSE)</f>
        <v>0</v>
      </c>
    </row>
    <row r="7" spans="1:11" ht="14.15" customHeight="1" x14ac:dyDescent="0.2">
      <c r="A7" s="17" t="str">
        <f t="shared" si="0"/>
        <v>1002601</v>
      </c>
      <c r="B7" s="18" t="s">
        <v>546</v>
      </c>
      <c r="C7" s="19">
        <v>26</v>
      </c>
      <c r="D7" s="18" t="s">
        <v>412</v>
      </c>
      <c r="E7" s="14">
        <v>6</v>
      </c>
      <c r="F7" s="363"/>
      <c r="G7" s="241" t="s">
        <v>503</v>
      </c>
      <c r="H7" s="241"/>
      <c r="I7" s="241"/>
      <c r="J7" s="241"/>
      <c r="K7" s="31">
        <f>VLOOKUP($A7&amp;K$93,決統データ!$A$2:$DE$187,$E7+19,FALSE)</f>
        <v>0</v>
      </c>
    </row>
    <row r="8" spans="1:11" ht="14.15" customHeight="1" x14ac:dyDescent="0.2">
      <c r="A8" s="17" t="str">
        <f t="shared" si="0"/>
        <v>1002601</v>
      </c>
      <c r="B8" s="18" t="s">
        <v>546</v>
      </c>
      <c r="C8" s="19">
        <v>26</v>
      </c>
      <c r="D8" s="18" t="s">
        <v>412</v>
      </c>
      <c r="E8" s="14">
        <v>7</v>
      </c>
      <c r="F8" s="363"/>
      <c r="G8" s="241" t="s">
        <v>511</v>
      </c>
      <c r="H8" s="241"/>
      <c r="I8" s="241"/>
      <c r="J8" s="241"/>
      <c r="K8" s="31">
        <f>VLOOKUP($A8&amp;K$93,決統データ!$A$2:$DE$187,$E8+19,FALSE)</f>
        <v>1353</v>
      </c>
    </row>
    <row r="9" spans="1:11" ht="14.15" customHeight="1" x14ac:dyDescent="0.2">
      <c r="A9" s="17" t="str">
        <f t="shared" si="0"/>
        <v>1002601</v>
      </c>
      <c r="B9" s="18" t="s">
        <v>546</v>
      </c>
      <c r="C9" s="19">
        <v>26</v>
      </c>
      <c r="D9" s="18" t="s">
        <v>412</v>
      </c>
      <c r="E9" s="14">
        <v>8</v>
      </c>
      <c r="F9" s="363"/>
      <c r="G9" s="241" t="s">
        <v>510</v>
      </c>
      <c r="H9" s="241"/>
      <c r="I9" s="241"/>
      <c r="J9" s="241"/>
      <c r="K9" s="31">
        <f>VLOOKUP($A9&amp;K$93,決統データ!$A$2:$DE$187,$E9+19,FALSE)</f>
        <v>0</v>
      </c>
    </row>
    <row r="10" spans="1:11" ht="14.15" customHeight="1" x14ac:dyDescent="0.2">
      <c r="A10" s="17" t="str">
        <f t="shared" si="0"/>
        <v>1002601</v>
      </c>
      <c r="B10" s="18" t="s">
        <v>546</v>
      </c>
      <c r="C10" s="19">
        <v>26</v>
      </c>
      <c r="D10" s="18" t="s">
        <v>412</v>
      </c>
      <c r="E10" s="14">
        <v>9</v>
      </c>
      <c r="F10" s="363"/>
      <c r="G10" s="241" t="s">
        <v>545</v>
      </c>
      <c r="H10" s="241"/>
      <c r="I10" s="241"/>
      <c r="J10" s="241"/>
      <c r="K10" s="31">
        <f>VLOOKUP($A10&amp;K$93,決統データ!$A$2:$DE$187,$E10+19,FALSE)</f>
        <v>0</v>
      </c>
    </row>
    <row r="11" spans="1:11" ht="14.15" customHeight="1" x14ac:dyDescent="0.2">
      <c r="A11" s="17" t="str">
        <f t="shared" si="0"/>
        <v>1002601</v>
      </c>
      <c r="B11" s="18" t="s">
        <v>546</v>
      </c>
      <c r="C11" s="19">
        <v>26</v>
      </c>
      <c r="D11" s="18" t="s">
        <v>412</v>
      </c>
      <c r="E11" s="14">
        <v>10</v>
      </c>
      <c r="F11" s="363"/>
      <c r="G11" s="241" t="s">
        <v>544</v>
      </c>
      <c r="H11" s="241"/>
      <c r="I11" s="241"/>
      <c r="J11" s="241"/>
      <c r="K11" s="31">
        <f>VLOOKUP($A11&amp;K$93,決統データ!$A$2:$DE$187,$E11+19,FALSE)</f>
        <v>0</v>
      </c>
    </row>
    <row r="12" spans="1:11" ht="14.15" customHeight="1" x14ac:dyDescent="0.2">
      <c r="A12" s="17" t="str">
        <f t="shared" si="0"/>
        <v>1002601</v>
      </c>
      <c r="B12" s="18" t="s">
        <v>546</v>
      </c>
      <c r="C12" s="19">
        <v>26</v>
      </c>
      <c r="D12" s="18" t="s">
        <v>412</v>
      </c>
      <c r="E12" s="14">
        <v>11</v>
      </c>
      <c r="F12" s="363"/>
      <c r="G12" s="241" t="s">
        <v>543</v>
      </c>
      <c r="H12" s="241"/>
      <c r="I12" s="241"/>
      <c r="J12" s="241"/>
      <c r="K12" s="31">
        <f>VLOOKUP($A12&amp;K$93,決統データ!$A$2:$DE$187,$E12+19,FALSE)</f>
        <v>1353</v>
      </c>
    </row>
    <row r="13" spans="1:11" ht="14.15" customHeight="1" x14ac:dyDescent="0.2">
      <c r="A13" s="17" t="str">
        <f t="shared" si="0"/>
        <v>1002601</v>
      </c>
      <c r="B13" s="18" t="s">
        <v>546</v>
      </c>
      <c r="C13" s="19">
        <v>26</v>
      </c>
      <c r="D13" s="18" t="s">
        <v>412</v>
      </c>
      <c r="E13" s="14">
        <v>12</v>
      </c>
      <c r="F13" s="363"/>
      <c r="G13" s="241" t="s">
        <v>507</v>
      </c>
      <c r="H13" s="241"/>
      <c r="I13" s="241"/>
      <c r="J13" s="241"/>
      <c r="K13" s="31">
        <f>VLOOKUP($A13&amp;K$93,決統データ!$A$2:$DE$187,$E13+19,FALSE)</f>
        <v>1353</v>
      </c>
    </row>
    <row r="14" spans="1:11" ht="14.15" customHeight="1" x14ac:dyDescent="0.2">
      <c r="A14" s="17" t="str">
        <f t="shared" si="0"/>
        <v>1002601</v>
      </c>
      <c r="B14" s="18" t="s">
        <v>546</v>
      </c>
      <c r="C14" s="19">
        <v>26</v>
      </c>
      <c r="D14" s="18" t="s">
        <v>412</v>
      </c>
      <c r="E14" s="14">
        <v>13</v>
      </c>
      <c r="F14" s="363"/>
      <c r="G14" s="241" t="s">
        <v>506</v>
      </c>
      <c r="H14" s="241"/>
      <c r="I14" s="241"/>
      <c r="J14" s="241"/>
      <c r="K14" s="31">
        <f>VLOOKUP($A14&amp;K$93,決統データ!$A$2:$DE$187,$E14+19,FALSE)</f>
        <v>1353</v>
      </c>
    </row>
    <row r="15" spans="1:11" ht="14.15" customHeight="1" x14ac:dyDescent="0.2">
      <c r="A15" s="17" t="str">
        <f t="shared" si="0"/>
        <v>1002601</v>
      </c>
      <c r="B15" s="18" t="s">
        <v>546</v>
      </c>
      <c r="C15" s="19">
        <v>26</v>
      </c>
      <c r="D15" s="18" t="s">
        <v>412</v>
      </c>
      <c r="E15" s="14">
        <v>14</v>
      </c>
      <c r="F15" s="363"/>
      <c r="G15" s="241" t="s">
        <v>505</v>
      </c>
      <c r="H15" s="241"/>
      <c r="I15" s="241"/>
      <c r="J15" s="241"/>
      <c r="K15" s="31">
        <f>VLOOKUP($A15&amp;K$93,決統データ!$A$2:$DE$187,$E15+19,FALSE)</f>
        <v>0</v>
      </c>
    </row>
    <row r="16" spans="1:11" ht="14.15" customHeight="1" x14ac:dyDescent="0.2">
      <c r="A16" s="17" t="str">
        <f t="shared" si="0"/>
        <v>1002601</v>
      </c>
      <c r="B16" s="18" t="s">
        <v>546</v>
      </c>
      <c r="C16" s="19">
        <v>26</v>
      </c>
      <c r="D16" s="18" t="s">
        <v>412</v>
      </c>
      <c r="E16" s="14">
        <v>15</v>
      </c>
      <c r="F16" s="363"/>
      <c r="G16" s="241" t="s">
        <v>504</v>
      </c>
      <c r="H16" s="241"/>
      <c r="I16" s="241"/>
      <c r="J16" s="241"/>
      <c r="K16" s="31">
        <f>VLOOKUP($A16&amp;K$93,決統データ!$A$2:$DE$187,$E16+19,FALSE)</f>
        <v>0</v>
      </c>
    </row>
    <row r="17" spans="1:11" ht="14.15" customHeight="1" x14ac:dyDescent="0.2">
      <c r="A17" s="17" t="str">
        <f t="shared" si="0"/>
        <v>1002601</v>
      </c>
      <c r="B17" s="18" t="s">
        <v>546</v>
      </c>
      <c r="C17" s="19">
        <v>26</v>
      </c>
      <c r="D17" s="18" t="s">
        <v>412</v>
      </c>
      <c r="E17" s="14">
        <v>16</v>
      </c>
      <c r="F17" s="363"/>
      <c r="G17" s="241" t="s">
        <v>503</v>
      </c>
      <c r="H17" s="241"/>
      <c r="I17" s="241"/>
      <c r="J17" s="241"/>
      <c r="K17" s="31">
        <f>VLOOKUP($A17&amp;K$93,決統データ!$A$2:$DE$187,$E17+19,FALSE)</f>
        <v>1353</v>
      </c>
    </row>
    <row r="18" spans="1:11" ht="14.15" customHeight="1" x14ac:dyDescent="0.2">
      <c r="A18" s="17" t="str">
        <f t="shared" si="0"/>
        <v>1002601</v>
      </c>
      <c r="B18" s="18" t="s">
        <v>546</v>
      </c>
      <c r="C18" s="19">
        <v>26</v>
      </c>
      <c r="D18" s="18" t="s">
        <v>412</v>
      </c>
      <c r="E18" s="14">
        <v>17</v>
      </c>
      <c r="F18" s="363"/>
      <c r="G18" s="241" t="s">
        <v>502</v>
      </c>
      <c r="H18" s="241"/>
      <c r="I18" s="241"/>
      <c r="J18" s="241"/>
      <c r="K18" s="31">
        <f>VLOOKUP($A18&amp;K$93,決統データ!$A$2:$DE$187,$E18+19,FALSE)</f>
        <v>0</v>
      </c>
    </row>
    <row r="19" spans="1:11" ht="14.15" customHeight="1" x14ac:dyDescent="0.2">
      <c r="A19" s="17" t="str">
        <f t="shared" si="0"/>
        <v>1002601</v>
      </c>
      <c r="B19" s="18" t="s">
        <v>546</v>
      </c>
      <c r="C19" s="19">
        <v>26</v>
      </c>
      <c r="D19" s="18" t="s">
        <v>412</v>
      </c>
      <c r="E19" s="14">
        <v>18</v>
      </c>
      <c r="F19" s="363"/>
      <c r="G19" s="241" t="s">
        <v>501</v>
      </c>
      <c r="H19" s="241"/>
      <c r="I19" s="241"/>
      <c r="J19" s="241"/>
      <c r="K19" s="31">
        <f>VLOOKUP($A19&amp;K$93,決統データ!$A$2:$DE$187,$E19+19,FALSE)</f>
        <v>0</v>
      </c>
    </row>
    <row r="20" spans="1:11" ht="14.15" customHeight="1" x14ac:dyDescent="0.2">
      <c r="A20" s="17" t="str">
        <f t="shared" si="0"/>
        <v>1002601</v>
      </c>
      <c r="B20" s="18" t="s">
        <v>546</v>
      </c>
      <c r="C20" s="19">
        <v>26</v>
      </c>
      <c r="D20" s="18" t="s">
        <v>412</v>
      </c>
      <c r="E20" s="14">
        <v>19</v>
      </c>
      <c r="F20" s="363"/>
      <c r="G20" s="241" t="s">
        <v>500</v>
      </c>
      <c r="H20" s="241"/>
      <c r="I20" s="241"/>
      <c r="J20" s="241"/>
      <c r="K20" s="31">
        <f>VLOOKUP($A20&amp;K$93,決統データ!$A$2:$DE$187,$E20+19,FALSE)</f>
        <v>0</v>
      </c>
    </row>
    <row r="21" spans="1:11" ht="14.15" customHeight="1" x14ac:dyDescent="0.2">
      <c r="A21" s="17" t="str">
        <f t="shared" si="0"/>
        <v>1002601</v>
      </c>
      <c r="B21" s="18" t="s">
        <v>546</v>
      </c>
      <c r="C21" s="19">
        <v>26</v>
      </c>
      <c r="D21" s="18" t="s">
        <v>412</v>
      </c>
      <c r="E21" s="14">
        <v>20</v>
      </c>
      <c r="F21" s="363"/>
      <c r="G21" s="241" t="s">
        <v>499</v>
      </c>
      <c r="H21" s="241"/>
      <c r="I21" s="241"/>
      <c r="J21" s="241"/>
      <c r="K21" s="31">
        <f>VLOOKUP($A21&amp;K$93,決統データ!$A$2:$DE$187,$E21+19,FALSE)</f>
        <v>0</v>
      </c>
    </row>
    <row r="22" spans="1:11" ht="14.15" customHeight="1" x14ac:dyDescent="0.2">
      <c r="A22" s="17" t="str">
        <f t="shared" si="0"/>
        <v>1002601</v>
      </c>
      <c r="B22" s="18" t="s">
        <v>546</v>
      </c>
      <c r="C22" s="19">
        <v>26</v>
      </c>
      <c r="D22" s="18" t="s">
        <v>412</v>
      </c>
      <c r="E22" s="14">
        <v>21</v>
      </c>
      <c r="F22" s="363"/>
      <c r="G22" s="241" t="s">
        <v>498</v>
      </c>
      <c r="H22" s="241"/>
      <c r="I22" s="241"/>
      <c r="J22" s="241"/>
      <c r="K22" s="31">
        <f>VLOOKUP($A22&amp;K$93,決統データ!$A$2:$DE$187,$E22+19,FALSE)</f>
        <v>0</v>
      </c>
    </row>
    <row r="23" spans="1:11" ht="14.15" customHeight="1" x14ac:dyDescent="0.2">
      <c r="A23" s="17" t="str">
        <f t="shared" si="0"/>
        <v>1002601</v>
      </c>
      <c r="B23" s="18" t="s">
        <v>546</v>
      </c>
      <c r="C23" s="19">
        <v>26</v>
      </c>
      <c r="D23" s="18" t="s">
        <v>412</v>
      </c>
      <c r="E23" s="14">
        <v>22</v>
      </c>
      <c r="F23" s="364"/>
      <c r="G23" s="241" t="s">
        <v>497</v>
      </c>
      <c r="H23" s="241"/>
      <c r="I23" s="241"/>
      <c r="J23" s="241"/>
      <c r="K23" s="31">
        <f>VLOOKUP($A23&amp;K$93,決統データ!$A$2:$DE$187,$E23+19,FALSE)</f>
        <v>0</v>
      </c>
    </row>
    <row r="24" spans="1:11" ht="14.15" customHeight="1" x14ac:dyDescent="0.2">
      <c r="A24" s="17" t="str">
        <f t="shared" si="0"/>
        <v>1002601</v>
      </c>
      <c r="B24" s="18" t="s">
        <v>546</v>
      </c>
      <c r="C24" s="19">
        <v>26</v>
      </c>
      <c r="D24" s="18" t="s">
        <v>412</v>
      </c>
      <c r="E24" s="14">
        <v>23</v>
      </c>
      <c r="F24" s="373" t="s">
        <v>496</v>
      </c>
      <c r="G24" s="241" t="s">
        <v>495</v>
      </c>
      <c r="H24" s="241"/>
      <c r="I24" s="241"/>
      <c r="J24" s="241"/>
      <c r="K24" s="31">
        <f>VLOOKUP($A24&amp;K$93,決統データ!$A$2:$DE$187,$E24+19,FALSE)</f>
        <v>0</v>
      </c>
    </row>
    <row r="25" spans="1:11" ht="14.15" customHeight="1" x14ac:dyDescent="0.2">
      <c r="A25" s="17" t="str">
        <f t="shared" si="0"/>
        <v>1002601</v>
      </c>
      <c r="B25" s="18" t="s">
        <v>546</v>
      </c>
      <c r="C25" s="19">
        <v>26</v>
      </c>
      <c r="D25" s="18" t="s">
        <v>412</v>
      </c>
      <c r="E25" s="14">
        <v>24</v>
      </c>
      <c r="F25" s="363"/>
      <c r="G25" s="241" t="s">
        <v>494</v>
      </c>
      <c r="H25" s="241"/>
      <c r="I25" s="241"/>
      <c r="J25" s="241"/>
      <c r="K25" s="31">
        <f>VLOOKUP($A25&amp;K$93,決統データ!$A$2:$DE$187,$E25+19,FALSE)</f>
        <v>0</v>
      </c>
    </row>
    <row r="26" spans="1:11" ht="14.15" customHeight="1" x14ac:dyDescent="0.2">
      <c r="A26" s="17" t="str">
        <f t="shared" si="0"/>
        <v>1002601</v>
      </c>
      <c r="B26" s="18" t="s">
        <v>546</v>
      </c>
      <c r="C26" s="19">
        <v>26</v>
      </c>
      <c r="D26" s="18" t="s">
        <v>412</v>
      </c>
      <c r="E26" s="14">
        <v>25</v>
      </c>
      <c r="F26" s="363"/>
      <c r="G26" s="241" t="s">
        <v>493</v>
      </c>
      <c r="H26" s="241"/>
      <c r="I26" s="241"/>
      <c r="J26" s="241"/>
      <c r="K26" s="31">
        <f>VLOOKUP($A26&amp;K$93,決統データ!$A$2:$DE$187,$E26+19,FALSE)</f>
        <v>0</v>
      </c>
    </row>
    <row r="27" spans="1:11" ht="14.15" customHeight="1" x14ac:dyDescent="0.2">
      <c r="A27" s="17" t="str">
        <f t="shared" si="0"/>
        <v>1002601</v>
      </c>
      <c r="B27" s="18" t="s">
        <v>546</v>
      </c>
      <c r="C27" s="19">
        <v>26</v>
      </c>
      <c r="D27" s="18" t="s">
        <v>412</v>
      </c>
      <c r="E27" s="14">
        <v>26</v>
      </c>
      <c r="F27" s="363"/>
      <c r="G27" s="241" t="s">
        <v>492</v>
      </c>
      <c r="H27" s="241"/>
      <c r="I27" s="241"/>
      <c r="J27" s="241"/>
      <c r="K27" s="31">
        <f>VLOOKUP($A27&amp;K$93,決統データ!$A$2:$DE$187,$E27+19,FALSE)</f>
        <v>0</v>
      </c>
    </row>
    <row r="28" spans="1:11" ht="14.15" customHeight="1" x14ac:dyDescent="0.2">
      <c r="A28" s="17" t="str">
        <f t="shared" si="0"/>
        <v>1002601</v>
      </c>
      <c r="B28" s="18" t="s">
        <v>546</v>
      </c>
      <c r="C28" s="19">
        <v>26</v>
      </c>
      <c r="D28" s="18" t="s">
        <v>412</v>
      </c>
      <c r="E28" s="14">
        <v>27</v>
      </c>
      <c r="F28" s="363"/>
      <c r="G28" s="241" t="s">
        <v>491</v>
      </c>
      <c r="H28" s="241"/>
      <c r="I28" s="241"/>
      <c r="J28" s="241"/>
      <c r="K28" s="31">
        <f>VLOOKUP($A28&amp;K$93,決統データ!$A$2:$DE$187,$E28+19,FALSE)</f>
        <v>0</v>
      </c>
    </row>
    <row r="29" spans="1:11" ht="14.15" customHeight="1" x14ac:dyDescent="0.2">
      <c r="A29" s="17" t="str">
        <f t="shared" si="0"/>
        <v>1002601</v>
      </c>
      <c r="B29" s="18" t="s">
        <v>546</v>
      </c>
      <c r="C29" s="19">
        <v>26</v>
      </c>
      <c r="D29" s="18" t="s">
        <v>412</v>
      </c>
      <c r="E29" s="14">
        <v>28</v>
      </c>
      <c r="F29" s="363"/>
      <c r="G29" s="241" t="s">
        <v>490</v>
      </c>
      <c r="H29" s="241"/>
      <c r="I29" s="241"/>
      <c r="J29" s="241"/>
      <c r="K29" s="31">
        <f>VLOOKUP($A29&amp;K$93,決統データ!$A$2:$DE$187,$E29+19,FALSE)</f>
        <v>0</v>
      </c>
    </row>
    <row r="30" spans="1:11" ht="14.15" customHeight="1" x14ac:dyDescent="0.2">
      <c r="A30" s="17" t="str">
        <f t="shared" si="0"/>
        <v>1002601</v>
      </c>
      <c r="B30" s="18" t="s">
        <v>546</v>
      </c>
      <c r="C30" s="19">
        <v>26</v>
      </c>
      <c r="D30" s="18" t="s">
        <v>412</v>
      </c>
      <c r="E30" s="14">
        <v>29</v>
      </c>
      <c r="F30" s="363"/>
      <c r="G30" s="241" t="s">
        <v>489</v>
      </c>
      <c r="H30" s="241"/>
      <c r="I30" s="241"/>
      <c r="J30" s="241"/>
      <c r="K30" s="31">
        <f>VLOOKUP($A30&amp;K$93,決統データ!$A$2:$DE$187,$E30+19,FALSE)</f>
        <v>0</v>
      </c>
    </row>
    <row r="31" spans="1:11" ht="14.15" customHeight="1" x14ac:dyDescent="0.2">
      <c r="A31" s="17" t="str">
        <f t="shared" si="0"/>
        <v>1002601</v>
      </c>
      <c r="B31" s="18" t="s">
        <v>546</v>
      </c>
      <c r="C31" s="19">
        <v>26</v>
      </c>
      <c r="D31" s="18" t="s">
        <v>412</v>
      </c>
      <c r="E31" s="14">
        <v>30</v>
      </c>
      <c r="F31" s="363"/>
      <c r="G31" s="241" t="s">
        <v>542</v>
      </c>
      <c r="H31" s="241"/>
      <c r="I31" s="241"/>
      <c r="J31" s="241"/>
      <c r="K31" s="31">
        <f>VLOOKUP($A31&amp;K$93,決統データ!$A$2:$DE$187,$E31+19,FALSE)</f>
        <v>0</v>
      </c>
    </row>
    <row r="32" spans="1:11" ht="14.15" customHeight="1" x14ac:dyDescent="0.2">
      <c r="A32" s="17" t="str">
        <f t="shared" si="0"/>
        <v>1002601</v>
      </c>
      <c r="B32" s="18" t="s">
        <v>546</v>
      </c>
      <c r="C32" s="19">
        <v>26</v>
      </c>
      <c r="D32" s="18" t="s">
        <v>412</v>
      </c>
      <c r="E32" s="14">
        <v>31</v>
      </c>
      <c r="F32" s="363"/>
      <c r="G32" s="241" t="s">
        <v>487</v>
      </c>
      <c r="H32" s="241"/>
      <c r="I32" s="241"/>
      <c r="J32" s="241"/>
      <c r="K32" s="31">
        <f>VLOOKUP($A32&amp;K$93,決統データ!$A$2:$DE$187,$E32+19,FALSE)</f>
        <v>0</v>
      </c>
    </row>
    <row r="33" spans="1:11" ht="14.15" customHeight="1" x14ac:dyDescent="0.2">
      <c r="A33" s="17" t="str">
        <f t="shared" si="0"/>
        <v>1002601</v>
      </c>
      <c r="B33" s="18" t="s">
        <v>546</v>
      </c>
      <c r="C33" s="19">
        <v>26</v>
      </c>
      <c r="D33" s="18" t="s">
        <v>412</v>
      </c>
      <c r="E33" s="14">
        <v>32</v>
      </c>
      <c r="F33" s="363"/>
      <c r="G33" s="241" t="s">
        <v>486</v>
      </c>
      <c r="H33" s="241"/>
      <c r="I33" s="241"/>
      <c r="J33" s="241"/>
      <c r="K33" s="31">
        <f>VLOOKUP($A33&amp;K$93,決統データ!$A$2:$DE$187,$E33+19,FALSE)</f>
        <v>0</v>
      </c>
    </row>
    <row r="34" spans="1:11" ht="14.15" customHeight="1" x14ac:dyDescent="0.2">
      <c r="A34" s="17" t="str">
        <f t="shared" si="0"/>
        <v>1002601</v>
      </c>
      <c r="B34" s="18" t="s">
        <v>546</v>
      </c>
      <c r="C34" s="19">
        <v>26</v>
      </c>
      <c r="D34" s="18" t="s">
        <v>412</v>
      </c>
      <c r="E34" s="14">
        <v>33</v>
      </c>
      <c r="F34" s="363"/>
      <c r="G34" s="241" t="s">
        <v>485</v>
      </c>
      <c r="H34" s="241"/>
      <c r="I34" s="241"/>
      <c r="J34" s="241"/>
      <c r="K34" s="31">
        <f>VLOOKUP($A34&amp;K$93,決統データ!$A$2:$DE$187,$E34+19,FALSE)</f>
        <v>0</v>
      </c>
    </row>
    <row r="35" spans="1:11" ht="14.15" customHeight="1" x14ac:dyDescent="0.2">
      <c r="A35" s="17" t="str">
        <f t="shared" si="0"/>
        <v>1002601</v>
      </c>
      <c r="B35" s="18" t="s">
        <v>546</v>
      </c>
      <c r="C35" s="19">
        <v>26</v>
      </c>
      <c r="D35" s="18" t="s">
        <v>412</v>
      </c>
      <c r="E35" s="14">
        <v>34</v>
      </c>
      <c r="F35" s="363"/>
      <c r="G35" s="405" t="s">
        <v>484</v>
      </c>
      <c r="H35" s="405"/>
      <c r="I35" s="241"/>
      <c r="J35" s="241"/>
      <c r="K35" s="31">
        <f>VLOOKUP($A35&amp;K$93,決統データ!$A$2:$DE$187,$E35+19,FALSE)</f>
        <v>0</v>
      </c>
    </row>
    <row r="36" spans="1:11" ht="14.15" customHeight="1" x14ac:dyDescent="0.2">
      <c r="A36" s="17" t="str">
        <f t="shared" si="0"/>
        <v>1002601</v>
      </c>
      <c r="B36" s="18" t="s">
        <v>546</v>
      </c>
      <c r="C36" s="19">
        <v>26</v>
      </c>
      <c r="D36" s="18" t="s">
        <v>412</v>
      </c>
      <c r="E36" s="14">
        <v>35</v>
      </c>
      <c r="F36" s="363"/>
      <c r="G36" s="406" t="s">
        <v>472</v>
      </c>
      <c r="H36" s="407"/>
      <c r="I36" s="267" t="s">
        <v>483</v>
      </c>
      <c r="J36" s="261"/>
      <c r="K36" s="31">
        <f>VLOOKUP($A36&amp;K$93,決統データ!$A$2:$DE$187,$E36+19,FALSE)</f>
        <v>0</v>
      </c>
    </row>
    <row r="37" spans="1:11" ht="14.15" customHeight="1" x14ac:dyDescent="0.2">
      <c r="A37" s="17" t="str">
        <f t="shared" si="0"/>
        <v>1002601</v>
      </c>
      <c r="B37" s="18" t="s">
        <v>546</v>
      </c>
      <c r="C37" s="19">
        <v>26</v>
      </c>
      <c r="D37" s="18" t="s">
        <v>412</v>
      </c>
      <c r="E37" s="14">
        <v>36</v>
      </c>
      <c r="F37" s="363"/>
      <c r="G37" s="408"/>
      <c r="H37" s="409"/>
      <c r="I37" s="267" t="s">
        <v>482</v>
      </c>
      <c r="J37" s="261"/>
      <c r="K37" s="31">
        <f>VLOOKUP($A37&amp;K$93,決統データ!$A$2:$DE$187,$E37+19,FALSE)</f>
        <v>0</v>
      </c>
    </row>
    <row r="38" spans="1:11" ht="14.15" customHeight="1" x14ac:dyDescent="0.2">
      <c r="A38" s="17" t="str">
        <f t="shared" si="0"/>
        <v>1002601</v>
      </c>
      <c r="B38" s="18" t="s">
        <v>546</v>
      </c>
      <c r="C38" s="19">
        <v>26</v>
      </c>
      <c r="D38" s="18" t="s">
        <v>412</v>
      </c>
      <c r="E38" s="14">
        <v>37</v>
      </c>
      <c r="F38" s="363"/>
      <c r="G38" s="410" t="s">
        <v>541</v>
      </c>
      <c r="H38" s="404" t="s">
        <v>481</v>
      </c>
      <c r="I38" s="241"/>
      <c r="J38" s="241"/>
      <c r="K38" s="31">
        <f>VLOOKUP($A38&amp;K$93,決統データ!$A$2:$DE$187,$E38+19,FALSE)</f>
        <v>0</v>
      </c>
    </row>
    <row r="39" spans="1:11" ht="14.15" customHeight="1" x14ac:dyDescent="0.2">
      <c r="A39" s="17" t="str">
        <f t="shared" si="0"/>
        <v>1002601</v>
      </c>
      <c r="B39" s="18" t="s">
        <v>546</v>
      </c>
      <c r="C39" s="19">
        <v>26</v>
      </c>
      <c r="D39" s="18" t="s">
        <v>412</v>
      </c>
      <c r="E39" s="14">
        <v>38</v>
      </c>
      <c r="F39" s="363"/>
      <c r="G39" s="403"/>
      <c r="H39" s="241" t="s">
        <v>479</v>
      </c>
      <c r="I39" s="241"/>
      <c r="J39" s="241"/>
      <c r="K39" s="31">
        <f>VLOOKUP($A39&amp;K$93,決統データ!$A$2:$DE$187,$E39+19,FALSE)</f>
        <v>0</v>
      </c>
    </row>
    <row r="40" spans="1:11" ht="14.15" customHeight="1" x14ac:dyDescent="0.2">
      <c r="A40" s="17" t="str">
        <f t="shared" si="0"/>
        <v>1002601</v>
      </c>
      <c r="B40" s="18" t="s">
        <v>546</v>
      </c>
      <c r="C40" s="19">
        <v>26</v>
      </c>
      <c r="D40" s="18" t="s">
        <v>412</v>
      </c>
      <c r="E40" s="14">
        <v>39</v>
      </c>
      <c r="F40" s="363"/>
      <c r="G40" s="403"/>
      <c r="H40" s="241" t="s">
        <v>480</v>
      </c>
      <c r="I40" s="241"/>
      <c r="J40" s="241"/>
      <c r="K40" s="31">
        <f>VLOOKUP($A40&amp;K$93,決統データ!$A$2:$DE$187,$E40+19,FALSE)</f>
        <v>0</v>
      </c>
    </row>
    <row r="41" spans="1:11" ht="14.15" customHeight="1" x14ac:dyDescent="0.2">
      <c r="A41" s="17" t="str">
        <f t="shared" si="0"/>
        <v>1002601</v>
      </c>
      <c r="B41" s="18" t="s">
        <v>546</v>
      </c>
      <c r="C41" s="19">
        <v>26</v>
      </c>
      <c r="D41" s="18" t="s">
        <v>412</v>
      </c>
      <c r="E41" s="14">
        <v>40</v>
      </c>
      <c r="F41" s="363"/>
      <c r="G41" s="403"/>
      <c r="H41" s="241" t="s">
        <v>479</v>
      </c>
      <c r="I41" s="241"/>
      <c r="J41" s="241"/>
      <c r="K41" s="31">
        <f>VLOOKUP($A41&amp;K$93,決統データ!$A$2:$DE$187,$E41+19,FALSE)</f>
        <v>0</v>
      </c>
    </row>
    <row r="42" spans="1:11" ht="14.15" customHeight="1" x14ac:dyDescent="0.2">
      <c r="A42" s="17" t="str">
        <f t="shared" si="0"/>
        <v>1002601</v>
      </c>
      <c r="B42" s="18" t="s">
        <v>546</v>
      </c>
      <c r="C42" s="19">
        <v>26</v>
      </c>
      <c r="D42" s="18" t="s">
        <v>412</v>
      </c>
      <c r="E42" s="14">
        <v>41</v>
      </c>
      <c r="F42" s="363"/>
      <c r="G42" s="403" t="s">
        <v>183</v>
      </c>
      <c r="H42" s="376" t="s">
        <v>457</v>
      </c>
      <c r="I42" s="378" t="s">
        <v>286</v>
      </c>
      <c r="J42" s="49" t="s">
        <v>46</v>
      </c>
      <c r="K42" s="31">
        <f>VLOOKUP($A42&amp;K$93,決統データ!$A$2:$DE$187,$E42+19,FALSE)</f>
        <v>0</v>
      </c>
    </row>
    <row r="43" spans="1:11" ht="14.15" customHeight="1" x14ac:dyDescent="0.2">
      <c r="A43" s="17" t="str">
        <f t="shared" si="0"/>
        <v>1002601</v>
      </c>
      <c r="B43" s="18" t="s">
        <v>546</v>
      </c>
      <c r="C43" s="19">
        <v>26</v>
      </c>
      <c r="D43" s="18" t="s">
        <v>412</v>
      </c>
      <c r="E43" s="14">
        <v>42</v>
      </c>
      <c r="F43" s="363"/>
      <c r="G43" s="403"/>
      <c r="H43" s="377"/>
      <c r="I43" s="379"/>
      <c r="J43" s="49" t="s">
        <v>43</v>
      </c>
      <c r="K43" s="31">
        <f>VLOOKUP($A43&amp;K$93,決統データ!$A$2:$DE$187,$E43+19,FALSE)</f>
        <v>0</v>
      </c>
    </row>
    <row r="44" spans="1:11" ht="14.15" customHeight="1" x14ac:dyDescent="0.2">
      <c r="A44" s="17" t="str">
        <f t="shared" si="0"/>
        <v>1002601</v>
      </c>
      <c r="B44" s="18" t="s">
        <v>546</v>
      </c>
      <c r="C44" s="19">
        <v>26</v>
      </c>
      <c r="D44" s="18" t="s">
        <v>412</v>
      </c>
      <c r="E44" s="14">
        <v>43</v>
      </c>
      <c r="F44" s="363"/>
      <c r="G44" s="403"/>
      <c r="H44" s="404"/>
      <c r="I44" s="380"/>
      <c r="J44" s="49" t="s">
        <v>369</v>
      </c>
      <c r="K44" s="31">
        <f>VLOOKUP($A44&amp;K$93,決統データ!$A$2:$DE$187,$E44+19,FALSE)</f>
        <v>0</v>
      </c>
    </row>
    <row r="45" spans="1:11" ht="14.15" customHeight="1" x14ac:dyDescent="0.2">
      <c r="A45" s="17" t="str">
        <f t="shared" si="0"/>
        <v>1002601</v>
      </c>
      <c r="B45" s="18" t="s">
        <v>546</v>
      </c>
      <c r="C45" s="19">
        <v>26</v>
      </c>
      <c r="D45" s="18" t="s">
        <v>412</v>
      </c>
      <c r="E45" s="14">
        <v>44</v>
      </c>
      <c r="F45" s="363"/>
      <c r="G45" s="403"/>
      <c r="H45" s="241" t="s">
        <v>477</v>
      </c>
      <c r="I45" s="241"/>
      <c r="J45" s="241"/>
      <c r="K45" s="31">
        <f>VLOOKUP($A45&amp;K$93,決統データ!$A$2:$DE$187,$E45+19,FALSE)</f>
        <v>0</v>
      </c>
    </row>
    <row r="46" spans="1:11" ht="14.15" customHeight="1" x14ac:dyDescent="0.2">
      <c r="A46" s="17" t="str">
        <f t="shared" si="0"/>
        <v>1002601</v>
      </c>
      <c r="B46" s="18" t="s">
        <v>546</v>
      </c>
      <c r="C46" s="19">
        <v>26</v>
      </c>
      <c r="D46" s="18" t="s">
        <v>412</v>
      </c>
      <c r="E46" s="14">
        <v>45</v>
      </c>
      <c r="F46" s="363"/>
      <c r="G46" s="403"/>
      <c r="H46" s="241" t="s">
        <v>540</v>
      </c>
      <c r="I46" s="241"/>
      <c r="J46" s="241"/>
      <c r="K46" s="31">
        <f>VLOOKUP($A46&amp;K$93,決統データ!$A$2:$DE$187,$E46+19,FALSE)</f>
        <v>0</v>
      </c>
    </row>
    <row r="47" spans="1:11" ht="14.15" customHeight="1" x14ac:dyDescent="0.2">
      <c r="A47" s="17" t="str">
        <f t="shared" si="0"/>
        <v>1002601</v>
      </c>
      <c r="B47" s="18" t="s">
        <v>546</v>
      </c>
      <c r="C47" s="19">
        <v>26</v>
      </c>
      <c r="D47" s="18" t="s">
        <v>412</v>
      </c>
      <c r="E47" s="14">
        <v>46</v>
      </c>
      <c r="F47" s="363"/>
      <c r="G47" s="403"/>
      <c r="H47" s="241" t="s">
        <v>475</v>
      </c>
      <c r="I47" s="241"/>
      <c r="J47" s="241"/>
      <c r="K47" s="31">
        <f>VLOOKUP($A47&amp;K$93,決統データ!$A$2:$DE$187,$E47+19,FALSE)</f>
        <v>0</v>
      </c>
    </row>
    <row r="48" spans="1:11" ht="14.15" customHeight="1" x14ac:dyDescent="0.2">
      <c r="A48" s="17" t="str">
        <f t="shared" si="0"/>
        <v>1002601</v>
      </c>
      <c r="B48" s="18" t="s">
        <v>546</v>
      </c>
      <c r="C48" s="19">
        <v>26</v>
      </c>
      <c r="D48" s="18" t="s">
        <v>412</v>
      </c>
      <c r="E48" s="14">
        <v>47</v>
      </c>
      <c r="F48" s="363"/>
      <c r="G48" s="403"/>
      <c r="H48" s="241" t="s">
        <v>474</v>
      </c>
      <c r="I48" s="241"/>
      <c r="J48" s="241"/>
      <c r="K48" s="31">
        <f>VLOOKUP($A48&amp;K$93,決統データ!$A$2:$DE$187,$E48+19,FALSE)</f>
        <v>0</v>
      </c>
    </row>
    <row r="49" spans="1:11" ht="14.15" customHeight="1" x14ac:dyDescent="0.2">
      <c r="A49" s="17" t="str">
        <f t="shared" si="0"/>
        <v>1002601</v>
      </c>
      <c r="B49" s="18" t="s">
        <v>546</v>
      </c>
      <c r="C49" s="19">
        <v>26</v>
      </c>
      <c r="D49" s="18" t="s">
        <v>412</v>
      </c>
      <c r="E49" s="14">
        <v>48</v>
      </c>
      <c r="F49" s="363"/>
      <c r="G49" s="403"/>
      <c r="H49" s="241" t="s">
        <v>369</v>
      </c>
      <c r="I49" s="241"/>
      <c r="J49" s="241"/>
      <c r="K49" s="31">
        <f>VLOOKUP($A49&amp;K$93,決統データ!$A$2:$DE$187,$E49+19,FALSE)</f>
        <v>0</v>
      </c>
    </row>
    <row r="50" spans="1:11" ht="14.15" customHeight="1" x14ac:dyDescent="0.2">
      <c r="A50" s="17" t="str">
        <f t="shared" si="0"/>
        <v>1002601</v>
      </c>
      <c r="B50" s="18" t="s">
        <v>546</v>
      </c>
      <c r="C50" s="19">
        <v>26</v>
      </c>
      <c r="D50" s="18" t="s">
        <v>412</v>
      </c>
      <c r="E50" s="14">
        <v>49</v>
      </c>
      <c r="F50" s="363"/>
      <c r="G50" s="241" t="s">
        <v>473</v>
      </c>
      <c r="H50" s="241"/>
      <c r="I50" s="241"/>
      <c r="J50" s="241"/>
      <c r="K50" s="31">
        <f>VLOOKUP($A50&amp;K$93,決統データ!$A$2:$DE$187,$E50+19,FALSE)</f>
        <v>0</v>
      </c>
    </row>
    <row r="51" spans="1:11" ht="14.15" customHeight="1" x14ac:dyDescent="0.2">
      <c r="A51" s="17" t="str">
        <f t="shared" si="0"/>
        <v>1002601</v>
      </c>
      <c r="B51" s="18" t="s">
        <v>546</v>
      </c>
      <c r="C51" s="19">
        <v>26</v>
      </c>
      <c r="D51" s="18" t="s">
        <v>412</v>
      </c>
      <c r="E51" s="14">
        <v>50</v>
      </c>
      <c r="F51" s="363"/>
      <c r="G51" s="370" t="s">
        <v>472</v>
      </c>
      <c r="H51" s="241" t="s">
        <v>471</v>
      </c>
      <c r="I51" s="241"/>
      <c r="J51" s="241"/>
      <c r="K51" s="31">
        <f>VLOOKUP($A51&amp;K$93,決統データ!$A$2:$DE$187,$E51+19,FALSE)</f>
        <v>0</v>
      </c>
    </row>
    <row r="52" spans="1:11" ht="14.15" customHeight="1" x14ac:dyDescent="0.2">
      <c r="A52" s="17" t="str">
        <f t="shared" si="0"/>
        <v>1002601</v>
      </c>
      <c r="B52" s="18" t="s">
        <v>546</v>
      </c>
      <c r="C52" s="19">
        <v>26</v>
      </c>
      <c r="D52" s="18" t="s">
        <v>412</v>
      </c>
      <c r="E52" s="14">
        <v>51</v>
      </c>
      <c r="F52" s="363"/>
      <c r="G52" s="371"/>
      <c r="H52" s="241" t="s">
        <v>47</v>
      </c>
      <c r="I52" s="241"/>
      <c r="J52" s="241"/>
      <c r="K52" s="31">
        <f>VLOOKUP($A52&amp;K$93,決統データ!$A$2:$DE$187,$E52+19,FALSE)</f>
        <v>0</v>
      </c>
    </row>
    <row r="53" spans="1:11" ht="14.15" customHeight="1" x14ac:dyDescent="0.2">
      <c r="A53" s="17" t="str">
        <f t="shared" si="0"/>
        <v>1002601</v>
      </c>
      <c r="B53" s="18" t="s">
        <v>546</v>
      </c>
      <c r="C53" s="19">
        <v>26</v>
      </c>
      <c r="D53" s="18" t="s">
        <v>412</v>
      </c>
      <c r="E53" s="14">
        <v>52</v>
      </c>
      <c r="F53" s="363"/>
      <c r="G53" s="372"/>
      <c r="H53" s="241" t="s">
        <v>470</v>
      </c>
      <c r="I53" s="241"/>
      <c r="J53" s="241"/>
      <c r="K53" s="31">
        <f>VLOOKUP($A53&amp;K$93,決統データ!$A$2:$DE$187,$E53+19,FALSE)</f>
        <v>0</v>
      </c>
    </row>
    <row r="54" spans="1:11" ht="14.15" customHeight="1" x14ac:dyDescent="0.2">
      <c r="A54" s="17" t="str">
        <f t="shared" si="0"/>
        <v>1002601</v>
      </c>
      <c r="B54" s="18" t="s">
        <v>546</v>
      </c>
      <c r="C54" s="19">
        <v>26</v>
      </c>
      <c r="D54" s="18" t="s">
        <v>412</v>
      </c>
      <c r="E54" s="14">
        <v>53</v>
      </c>
      <c r="F54" s="363"/>
      <c r="G54" s="241" t="s">
        <v>469</v>
      </c>
      <c r="H54" s="241"/>
      <c r="I54" s="241"/>
      <c r="J54" s="241"/>
      <c r="K54" s="31">
        <f>VLOOKUP($A54&amp;K$93,決統データ!$A$2:$DE$187,$E54+19,FALSE)</f>
        <v>0</v>
      </c>
    </row>
    <row r="55" spans="1:11" ht="14.15" customHeight="1" x14ac:dyDescent="0.2">
      <c r="A55" s="17" t="str">
        <f t="shared" si="0"/>
        <v>1002601</v>
      </c>
      <c r="B55" s="18" t="s">
        <v>546</v>
      </c>
      <c r="C55" s="19">
        <v>26</v>
      </c>
      <c r="D55" s="18" t="s">
        <v>412</v>
      </c>
      <c r="E55" s="14">
        <v>54</v>
      </c>
      <c r="F55" s="363"/>
      <c r="G55" s="241" t="s">
        <v>468</v>
      </c>
      <c r="H55" s="241"/>
      <c r="I55" s="241"/>
      <c r="J55" s="241"/>
      <c r="K55" s="31">
        <f>VLOOKUP($A55&amp;K$93,決統データ!$A$2:$DE$187,$E55+19,FALSE)</f>
        <v>0</v>
      </c>
    </row>
    <row r="56" spans="1:11" ht="14.15" customHeight="1" x14ac:dyDescent="0.2">
      <c r="A56" s="17" t="str">
        <f t="shared" si="0"/>
        <v>1002601</v>
      </c>
      <c r="B56" s="18" t="s">
        <v>546</v>
      </c>
      <c r="C56" s="19">
        <v>26</v>
      </c>
      <c r="D56" s="18" t="s">
        <v>412</v>
      </c>
      <c r="E56" s="14">
        <v>55</v>
      </c>
      <c r="F56" s="363"/>
      <c r="G56" s="241" t="s">
        <v>467</v>
      </c>
      <c r="H56" s="241"/>
      <c r="I56" s="241"/>
      <c r="J56" s="241"/>
      <c r="K56" s="31">
        <f>VLOOKUP($A56&amp;K$93,決統データ!$A$2:$DE$187,$E56+19,FALSE)</f>
        <v>0</v>
      </c>
    </row>
    <row r="57" spans="1:11" ht="14.15" customHeight="1" x14ac:dyDescent="0.2">
      <c r="A57" s="17" t="str">
        <f t="shared" si="0"/>
        <v>1002601</v>
      </c>
      <c r="B57" s="18" t="s">
        <v>546</v>
      </c>
      <c r="C57" s="19">
        <v>26</v>
      </c>
      <c r="D57" s="18" t="s">
        <v>412</v>
      </c>
      <c r="E57" s="14">
        <v>56</v>
      </c>
      <c r="F57" s="364"/>
      <c r="G57" s="241" t="s">
        <v>466</v>
      </c>
      <c r="H57" s="241"/>
      <c r="I57" s="241"/>
      <c r="J57" s="241"/>
      <c r="K57" s="31">
        <f>VLOOKUP($A57&amp;K$93,決統データ!$A$2:$DE$187,$E57+19,FALSE)</f>
        <v>0</v>
      </c>
    </row>
    <row r="58" spans="1:11" ht="14.15" customHeight="1" x14ac:dyDescent="0.2">
      <c r="A58" s="17" t="str">
        <f t="shared" si="0"/>
        <v>1002601</v>
      </c>
      <c r="B58" s="18" t="s">
        <v>546</v>
      </c>
      <c r="C58" s="19">
        <v>26</v>
      </c>
      <c r="D58" s="18" t="s">
        <v>412</v>
      </c>
      <c r="E58" s="14">
        <v>57</v>
      </c>
      <c r="F58" s="241" t="s">
        <v>465</v>
      </c>
      <c r="G58" s="241"/>
      <c r="H58" s="241"/>
      <c r="I58" s="241"/>
      <c r="J58" s="241"/>
      <c r="K58" s="31">
        <f>VLOOKUP($A58&amp;K$93,決統データ!$A$2:$DE$187,$E58+19,FALSE)</f>
        <v>0</v>
      </c>
    </row>
    <row r="59" spans="1:11" ht="14.15" customHeight="1" x14ac:dyDescent="0.2">
      <c r="A59" s="17" t="str">
        <f t="shared" si="0"/>
        <v>1002601</v>
      </c>
      <c r="B59" s="18" t="s">
        <v>546</v>
      </c>
      <c r="C59" s="19">
        <v>26</v>
      </c>
      <c r="D59" s="18" t="s">
        <v>412</v>
      </c>
      <c r="E59" s="14">
        <v>58</v>
      </c>
      <c r="F59" s="241" t="s">
        <v>464</v>
      </c>
      <c r="G59" s="241"/>
      <c r="H59" s="241"/>
      <c r="I59" s="241"/>
      <c r="J59" s="241"/>
      <c r="K59" s="31">
        <f>VLOOKUP($A59&amp;K$93,決統データ!$A$2:$DE$187,$E59+19,FALSE)</f>
        <v>0</v>
      </c>
    </row>
    <row r="60" spans="1:11" ht="14.15" customHeight="1" x14ac:dyDescent="0.2">
      <c r="A60" s="17" t="str">
        <f t="shared" si="0"/>
        <v>1002601</v>
      </c>
      <c r="B60" s="18" t="s">
        <v>546</v>
      </c>
      <c r="C60" s="19">
        <v>26</v>
      </c>
      <c r="D60" s="18" t="s">
        <v>412</v>
      </c>
      <c r="E60" s="14">
        <v>59</v>
      </c>
      <c r="F60" s="241"/>
      <c r="G60" s="241" t="s">
        <v>539</v>
      </c>
      <c r="H60" s="241"/>
      <c r="I60" s="241"/>
      <c r="J60" s="241"/>
      <c r="K60" s="31">
        <f>VLOOKUP($A60&amp;K$93,決統データ!$A$2:$DE$187,$E60+19,FALSE)</f>
        <v>0</v>
      </c>
    </row>
    <row r="61" spans="1:11" ht="14.15" customHeight="1" x14ac:dyDescent="0.2">
      <c r="A61" s="17" t="str">
        <f t="shared" si="0"/>
        <v>1002601</v>
      </c>
      <c r="B61" s="18" t="s">
        <v>546</v>
      </c>
      <c r="C61" s="19">
        <v>26</v>
      </c>
      <c r="D61" s="18" t="s">
        <v>412</v>
      </c>
      <c r="E61" s="14">
        <v>60</v>
      </c>
      <c r="F61" s="241"/>
      <c r="G61" s="241" t="s">
        <v>462</v>
      </c>
      <c r="H61" s="241"/>
      <c r="I61" s="241"/>
      <c r="J61" s="241"/>
      <c r="K61" s="31">
        <f>VLOOKUP($A61&amp;K$93,決統データ!$A$2:$DE$187,$E61+19,FALSE)</f>
        <v>0</v>
      </c>
    </row>
    <row r="62" spans="1:11" ht="14.15" customHeight="1" x14ac:dyDescent="0.2">
      <c r="A62" s="17" t="str">
        <f t="shared" si="0"/>
        <v>1002602</v>
      </c>
      <c r="B62" s="18" t="s">
        <v>546</v>
      </c>
      <c r="C62" s="19">
        <v>26</v>
      </c>
      <c r="D62" s="18" t="s">
        <v>548</v>
      </c>
      <c r="E62" s="14">
        <v>1</v>
      </c>
      <c r="F62" s="241" t="s">
        <v>461</v>
      </c>
      <c r="G62" s="241"/>
      <c r="H62" s="241"/>
      <c r="I62" s="241"/>
      <c r="J62" s="241"/>
      <c r="K62" s="31">
        <f>VLOOKUP($A62&amp;K$93,決統データ!$A$2:$DE$187,$E62+19,FALSE)</f>
        <v>0</v>
      </c>
    </row>
    <row r="63" spans="1:11" ht="14.15" customHeight="1" x14ac:dyDescent="0.2">
      <c r="A63" s="17" t="str">
        <f t="shared" si="0"/>
        <v>1002602</v>
      </c>
      <c r="B63" s="18" t="s">
        <v>546</v>
      </c>
      <c r="C63" s="19">
        <v>26</v>
      </c>
      <c r="D63" s="18" t="s">
        <v>548</v>
      </c>
      <c r="E63" s="14">
        <v>2</v>
      </c>
      <c r="F63" s="241" t="s">
        <v>460</v>
      </c>
      <c r="G63" s="241"/>
      <c r="H63" s="241"/>
      <c r="I63" s="241"/>
      <c r="J63" s="241"/>
      <c r="K63" s="31">
        <f>VLOOKUP($A63&amp;K$93,決統データ!$A$2:$DE$187,$E63+19,FALSE)</f>
        <v>0</v>
      </c>
    </row>
    <row r="64" spans="1:11" ht="14.15" customHeight="1" x14ac:dyDescent="0.2">
      <c r="A64" s="17" t="str">
        <f t="shared" si="0"/>
        <v>1002602</v>
      </c>
      <c r="B64" s="18" t="s">
        <v>546</v>
      </c>
      <c r="C64" s="19">
        <v>26</v>
      </c>
      <c r="D64" s="18" t="s">
        <v>548</v>
      </c>
      <c r="E64" s="14">
        <v>3</v>
      </c>
      <c r="F64" s="241" t="s">
        <v>459</v>
      </c>
      <c r="G64" s="241"/>
      <c r="H64" s="241"/>
      <c r="I64" s="241"/>
      <c r="J64" s="241"/>
      <c r="K64" s="31">
        <f>VLOOKUP($A64&amp;K$93,決統データ!$A$2:$DE$187,$E64+19,FALSE)</f>
        <v>0</v>
      </c>
    </row>
    <row r="65" spans="1:11" ht="14.15" customHeight="1" x14ac:dyDescent="0.2">
      <c r="A65" s="17" t="str">
        <f t="shared" si="0"/>
        <v>1002602</v>
      </c>
      <c r="B65" s="18" t="s">
        <v>546</v>
      </c>
      <c r="C65" s="19">
        <v>26</v>
      </c>
      <c r="D65" s="18" t="s">
        <v>548</v>
      </c>
      <c r="E65" s="14">
        <v>4</v>
      </c>
      <c r="F65" s="370" t="s">
        <v>286</v>
      </c>
      <c r="G65" s="241" t="s">
        <v>458</v>
      </c>
      <c r="H65" s="241"/>
      <c r="I65" s="241"/>
      <c r="J65" s="241"/>
      <c r="K65" s="31">
        <f>VLOOKUP($A65&amp;K$93,決統データ!$A$2:$DE$187,$E65+19,FALSE)</f>
        <v>0</v>
      </c>
    </row>
    <row r="66" spans="1:11" ht="14.15" customHeight="1" x14ac:dyDescent="0.2">
      <c r="A66" s="17" t="str">
        <f t="shared" si="0"/>
        <v>1002602</v>
      </c>
      <c r="B66" s="18" t="s">
        <v>546</v>
      </c>
      <c r="C66" s="19">
        <v>26</v>
      </c>
      <c r="D66" s="18" t="s">
        <v>548</v>
      </c>
      <c r="E66" s="14">
        <v>5</v>
      </c>
      <c r="F66" s="371"/>
      <c r="G66" s="241" t="s">
        <v>457</v>
      </c>
      <c r="H66" s="241"/>
      <c r="I66" s="241"/>
      <c r="J66" s="241"/>
      <c r="K66" s="31">
        <f>VLOOKUP($A66&amp;K$93,決統データ!$A$2:$DE$187,$E66+19,FALSE)</f>
        <v>0</v>
      </c>
    </row>
    <row r="67" spans="1:11" ht="14.15" customHeight="1" x14ac:dyDescent="0.2">
      <c r="A67" s="17" t="str">
        <f t="shared" si="0"/>
        <v>1002602</v>
      </c>
      <c r="B67" s="18" t="s">
        <v>546</v>
      </c>
      <c r="C67" s="19">
        <v>26</v>
      </c>
      <c r="D67" s="18" t="s">
        <v>548</v>
      </c>
      <c r="E67" s="14">
        <v>6</v>
      </c>
      <c r="F67" s="372"/>
      <c r="G67" s="241" t="s">
        <v>369</v>
      </c>
      <c r="H67" s="241"/>
      <c r="I67" s="241"/>
      <c r="J67" s="241"/>
      <c r="K67" s="31">
        <f>VLOOKUP($A67&amp;K$93,決統データ!$A$2:$DE$187,$E67+19,FALSE)</f>
        <v>0</v>
      </c>
    </row>
    <row r="68" spans="1:11" ht="14.15" customHeight="1" x14ac:dyDescent="0.2">
      <c r="A68" s="17" t="str">
        <f t="shared" ref="A68:A84" si="1">+B68&amp;C68&amp;D68</f>
        <v>1002602</v>
      </c>
      <c r="B68" s="18" t="s">
        <v>546</v>
      </c>
      <c r="C68" s="19">
        <v>26</v>
      </c>
      <c r="D68" s="18" t="s">
        <v>548</v>
      </c>
      <c r="E68" s="14">
        <v>7</v>
      </c>
      <c r="F68" s="241" t="s">
        <v>456</v>
      </c>
      <c r="G68" s="241"/>
      <c r="H68" s="241"/>
      <c r="I68" s="241"/>
      <c r="J68" s="241"/>
      <c r="K68" s="31">
        <f>VLOOKUP($A68&amp;K$93,決統データ!$A$2:$DE$187,$E68+19,FALSE)</f>
        <v>0</v>
      </c>
    </row>
    <row r="69" spans="1:11" ht="14.15" customHeight="1" x14ac:dyDescent="0.2">
      <c r="A69" s="17" t="str">
        <f t="shared" si="1"/>
        <v>1002602</v>
      </c>
      <c r="B69" s="18" t="s">
        <v>546</v>
      </c>
      <c r="C69" s="19">
        <v>26</v>
      </c>
      <c r="D69" s="18" t="s">
        <v>548</v>
      </c>
      <c r="E69" s="14">
        <v>8</v>
      </c>
      <c r="F69" s="381" t="s">
        <v>455</v>
      </c>
      <c r="G69" s="382"/>
      <c r="H69" s="382"/>
      <c r="I69" s="383"/>
      <c r="J69" s="49" t="s">
        <v>454</v>
      </c>
      <c r="K69" s="31">
        <f>VLOOKUP($A69&amp;K$93,決統データ!$A$2:$DE$187,$E69+19,FALSE)</f>
        <v>0</v>
      </c>
    </row>
    <row r="70" spans="1:11" ht="14.15" customHeight="1" x14ac:dyDescent="0.2">
      <c r="A70" s="17" t="str">
        <f t="shared" si="1"/>
        <v>1002602</v>
      </c>
      <c r="B70" s="18" t="s">
        <v>546</v>
      </c>
      <c r="C70" s="19">
        <v>26</v>
      </c>
      <c r="D70" s="18" t="s">
        <v>548</v>
      </c>
      <c r="E70" s="14">
        <v>9</v>
      </c>
      <c r="F70" s="384"/>
      <c r="G70" s="385"/>
      <c r="H70" s="385"/>
      <c r="I70" s="386"/>
      <c r="J70" s="49" t="s">
        <v>453</v>
      </c>
      <c r="K70" s="31">
        <f>VLOOKUP($A70&amp;K$93,決統データ!$A$2:$DE$187,$E70+19,FALSE)</f>
        <v>0</v>
      </c>
    </row>
    <row r="71" spans="1:11" ht="14.15" customHeight="1" x14ac:dyDescent="0.2">
      <c r="A71" s="17" t="str">
        <f t="shared" si="1"/>
        <v>1002602</v>
      </c>
      <c r="B71" s="18" t="s">
        <v>546</v>
      </c>
      <c r="C71" s="19">
        <v>26</v>
      </c>
      <c r="D71" s="18" t="s">
        <v>548</v>
      </c>
      <c r="E71" s="14">
        <v>21</v>
      </c>
      <c r="F71" s="241" t="s">
        <v>452</v>
      </c>
      <c r="G71" s="241"/>
      <c r="H71" s="241"/>
      <c r="I71" s="241"/>
      <c r="J71" s="241"/>
      <c r="K71" s="31">
        <f>VLOOKUP($A71&amp;K$93,決統データ!$A$2:$DE$187,$E71+19,FALSE)</f>
        <v>0</v>
      </c>
    </row>
    <row r="72" spans="1:11" ht="14.15" customHeight="1" x14ac:dyDescent="0.2">
      <c r="A72" s="17" t="str">
        <f t="shared" si="1"/>
        <v>1002602</v>
      </c>
      <c r="B72" s="18" t="s">
        <v>546</v>
      </c>
      <c r="C72" s="19">
        <v>26</v>
      </c>
      <c r="D72" s="18" t="s">
        <v>548</v>
      </c>
      <c r="E72" s="14">
        <v>22</v>
      </c>
      <c r="F72" s="241" t="s">
        <v>451</v>
      </c>
      <c r="G72" s="241"/>
      <c r="H72" s="241"/>
      <c r="I72" s="241"/>
      <c r="J72" s="241"/>
      <c r="K72" s="31">
        <f>VLOOKUP($A72&amp;K$93,決統データ!$A$2:$DE$187,$E72+19,FALSE)</f>
        <v>0</v>
      </c>
    </row>
    <row r="73" spans="1:11" ht="16" customHeight="1" x14ac:dyDescent="0.2">
      <c r="A73" s="17"/>
      <c r="B73" s="18"/>
      <c r="C73" s="19"/>
      <c r="D73" s="18"/>
      <c r="F73" s="250" t="s">
        <v>450</v>
      </c>
      <c r="G73" s="267"/>
      <c r="H73" s="267"/>
      <c r="I73" s="267"/>
      <c r="J73" s="261"/>
      <c r="K73" s="70"/>
    </row>
    <row r="74" spans="1:11" ht="16" customHeight="1" x14ac:dyDescent="0.2">
      <c r="A74" s="17" t="str">
        <f t="shared" si="1"/>
        <v>1002602</v>
      </c>
      <c r="B74" s="18" t="s">
        <v>546</v>
      </c>
      <c r="C74" s="19">
        <v>26</v>
      </c>
      <c r="D74" s="18" t="s">
        <v>548</v>
      </c>
      <c r="E74" s="14">
        <v>51</v>
      </c>
      <c r="F74" s="49" t="s">
        <v>448</v>
      </c>
      <c r="G74" s="49"/>
      <c r="H74" s="49"/>
      <c r="I74" s="49"/>
      <c r="J74" s="49"/>
      <c r="K74" s="31">
        <f>VLOOKUP($A74&amp;K$93,決統データ!$A$2:$DE$187,$E74+19,FALSE)</f>
        <v>0</v>
      </c>
    </row>
    <row r="75" spans="1:11" ht="16" customHeight="1" x14ac:dyDescent="0.2">
      <c r="A75" s="17" t="str">
        <f t="shared" si="1"/>
        <v>1002602</v>
      </c>
      <c r="B75" s="18" t="s">
        <v>546</v>
      </c>
      <c r="C75" s="19">
        <v>26</v>
      </c>
      <c r="D75" s="18" t="s">
        <v>548</v>
      </c>
      <c r="E75" s="14">
        <v>52</v>
      </c>
      <c r="F75" s="49" t="s">
        <v>447</v>
      </c>
      <c r="G75" s="49"/>
      <c r="H75" s="49"/>
      <c r="I75" s="49"/>
      <c r="J75" s="49"/>
      <c r="K75" s="31">
        <f>VLOOKUP($A75&amp;K$93,決統データ!$A$2:$DE$187,$E75+19,FALSE)</f>
        <v>0</v>
      </c>
    </row>
    <row r="76" spans="1:11" ht="16" customHeight="1" x14ac:dyDescent="0.2">
      <c r="A76" s="17"/>
      <c r="B76" s="18"/>
      <c r="C76" s="19"/>
      <c r="D76" s="18"/>
      <c r="F76" s="49" t="s">
        <v>449</v>
      </c>
      <c r="G76" s="49"/>
      <c r="H76" s="49"/>
      <c r="I76" s="49"/>
      <c r="J76" s="49"/>
      <c r="K76" s="70"/>
    </row>
    <row r="77" spans="1:11" ht="16" customHeight="1" x14ac:dyDescent="0.2">
      <c r="A77" s="17" t="str">
        <f t="shared" si="1"/>
        <v>1002602</v>
      </c>
      <c r="B77" s="18" t="s">
        <v>546</v>
      </c>
      <c r="C77" s="19">
        <v>26</v>
      </c>
      <c r="D77" s="18" t="s">
        <v>548</v>
      </c>
      <c r="E77" s="14">
        <v>53</v>
      </c>
      <c r="F77" s="49" t="s">
        <v>448</v>
      </c>
      <c r="G77" s="49"/>
      <c r="H77" s="49"/>
      <c r="I77" s="49"/>
      <c r="J77" s="49"/>
      <c r="K77" s="31">
        <f>VLOOKUP($A77&amp;K$93,決統データ!$A$2:$DE$187,$E77+19,FALSE)</f>
        <v>0</v>
      </c>
    </row>
    <row r="78" spans="1:11" ht="16" customHeight="1" x14ac:dyDescent="0.2">
      <c r="A78" s="17" t="str">
        <f t="shared" si="1"/>
        <v>1002602</v>
      </c>
      <c r="B78" s="18" t="s">
        <v>546</v>
      </c>
      <c r="C78" s="19">
        <v>26</v>
      </c>
      <c r="D78" s="18" t="s">
        <v>548</v>
      </c>
      <c r="E78" s="14">
        <v>54</v>
      </c>
      <c r="F78" s="49" t="s">
        <v>447</v>
      </c>
      <c r="G78" s="49"/>
      <c r="H78" s="49"/>
      <c r="I78" s="49"/>
      <c r="J78" s="49"/>
      <c r="K78" s="31">
        <f>VLOOKUP($A78&amp;K$93,決統データ!$A$2:$DE$187,$E78+19,FALSE)</f>
        <v>0</v>
      </c>
    </row>
    <row r="79" spans="1:11" ht="16" customHeight="1" x14ac:dyDescent="0.2">
      <c r="A79" s="17" t="str">
        <f t="shared" si="1"/>
        <v>1002602</v>
      </c>
      <c r="B79" s="18" t="s">
        <v>546</v>
      </c>
      <c r="C79" s="19">
        <v>26</v>
      </c>
      <c r="D79" s="18" t="s">
        <v>548</v>
      </c>
      <c r="E79" s="14">
        <v>55</v>
      </c>
      <c r="F79" s="411" t="s">
        <v>446</v>
      </c>
      <c r="G79" s="412"/>
      <c r="H79" s="412"/>
      <c r="I79" s="413"/>
      <c r="J79" s="49" t="s">
        <v>243</v>
      </c>
      <c r="K79" s="31">
        <f>VLOOKUP($A79&amp;K$93,決統データ!$A$2:$DE$187,$E79+19,FALSE)</f>
        <v>0</v>
      </c>
    </row>
    <row r="80" spans="1:11" ht="16" customHeight="1" x14ac:dyDescent="0.2">
      <c r="A80" s="17" t="str">
        <f t="shared" si="1"/>
        <v>1002602</v>
      </c>
      <c r="B80" s="18" t="s">
        <v>546</v>
      </c>
      <c r="C80" s="19">
        <v>26</v>
      </c>
      <c r="D80" s="18" t="s">
        <v>548</v>
      </c>
      <c r="E80" s="14">
        <v>56</v>
      </c>
      <c r="F80" s="414"/>
      <c r="G80" s="415"/>
      <c r="H80" s="415"/>
      <c r="I80" s="416"/>
      <c r="J80" s="49" t="s">
        <v>445</v>
      </c>
      <c r="K80" s="31">
        <f>VLOOKUP($A80&amp;K$93,決統データ!$A$2:$DE$187,$E80+19,FALSE)</f>
        <v>0</v>
      </c>
    </row>
    <row r="81" spans="1:11" ht="16" customHeight="1" x14ac:dyDescent="0.2">
      <c r="A81" s="17" t="str">
        <f t="shared" si="1"/>
        <v>1002602</v>
      </c>
      <c r="B81" s="18" t="s">
        <v>546</v>
      </c>
      <c r="C81" s="19">
        <v>26</v>
      </c>
      <c r="D81" s="18" t="s">
        <v>548</v>
      </c>
      <c r="E81" s="14">
        <v>57</v>
      </c>
      <c r="F81" s="411" t="s">
        <v>242</v>
      </c>
      <c r="G81" s="412"/>
      <c r="H81" s="412"/>
      <c r="I81" s="413"/>
      <c r="J81" s="49" t="s">
        <v>243</v>
      </c>
      <c r="K81" s="31">
        <f>VLOOKUP($A81&amp;K$93,決統データ!$A$2:$DE$187,$E81+19,FALSE)</f>
        <v>0</v>
      </c>
    </row>
    <row r="82" spans="1:11" ht="16" customHeight="1" x14ac:dyDescent="0.2">
      <c r="A82" s="17" t="str">
        <f t="shared" si="1"/>
        <v>1002602</v>
      </c>
      <c r="B82" s="18" t="s">
        <v>546</v>
      </c>
      <c r="C82" s="19">
        <v>26</v>
      </c>
      <c r="D82" s="18" t="s">
        <v>548</v>
      </c>
      <c r="E82" s="14">
        <v>58</v>
      </c>
      <c r="F82" s="414"/>
      <c r="G82" s="415"/>
      <c r="H82" s="415"/>
      <c r="I82" s="416"/>
      <c r="J82" s="49" t="s">
        <v>445</v>
      </c>
      <c r="K82" s="31">
        <f>VLOOKUP($A82&amp;K$93,決統データ!$A$2:$DE$187,$E82+19,FALSE)</f>
        <v>0</v>
      </c>
    </row>
    <row r="83" spans="1:11" ht="16" customHeight="1" x14ac:dyDescent="0.2">
      <c r="A83" s="17" t="str">
        <f t="shared" si="1"/>
        <v>1002602</v>
      </c>
      <c r="B83" s="18" t="s">
        <v>546</v>
      </c>
      <c r="C83" s="19">
        <v>26</v>
      </c>
      <c r="D83" s="18" t="s">
        <v>548</v>
      </c>
      <c r="E83" s="14">
        <v>59</v>
      </c>
      <c r="F83" s="394" t="s">
        <v>245</v>
      </c>
      <c r="G83" s="396" t="s">
        <v>246</v>
      </c>
      <c r="H83" s="397"/>
      <c r="I83" s="398"/>
      <c r="J83" s="49" t="s">
        <v>243</v>
      </c>
      <c r="K83" s="31">
        <f>VLOOKUP($A83&amp;K$93,決統データ!$A$2:$DE$187,$E83+19,FALSE)</f>
        <v>0</v>
      </c>
    </row>
    <row r="84" spans="1:11" ht="16" customHeight="1" x14ac:dyDescent="0.2">
      <c r="A84" s="17" t="str">
        <f t="shared" si="1"/>
        <v>1002602</v>
      </c>
      <c r="B84" s="18" t="s">
        <v>546</v>
      </c>
      <c r="C84" s="19">
        <v>26</v>
      </c>
      <c r="D84" s="18" t="s">
        <v>548</v>
      </c>
      <c r="E84" s="14">
        <v>60</v>
      </c>
      <c r="F84" s="395"/>
      <c r="G84" s="399"/>
      <c r="H84" s="400"/>
      <c r="I84" s="401"/>
      <c r="J84" s="49" t="s">
        <v>445</v>
      </c>
      <c r="K84" s="31">
        <f>VLOOKUP($A84&amp;K$93,決統データ!$A$2:$DE$187,$E84+19,FALSE)</f>
        <v>0</v>
      </c>
    </row>
    <row r="85" spans="1:11" x14ac:dyDescent="0.2">
      <c r="F85" s="282" t="s">
        <v>169</v>
      </c>
      <c r="G85" s="53" t="s">
        <v>172</v>
      </c>
      <c r="H85" s="54"/>
      <c r="I85" s="54"/>
      <c r="J85" s="51"/>
      <c r="K85" s="29">
        <f>IF(K13=0,0,K3/K13*100)</f>
        <v>100</v>
      </c>
    </row>
    <row r="86" spans="1:11" x14ac:dyDescent="0.2">
      <c r="F86" s="282"/>
      <c r="G86" s="53" t="s">
        <v>170</v>
      </c>
      <c r="H86" s="54"/>
      <c r="I86" s="54"/>
      <c r="J86" s="51"/>
      <c r="K86" s="29">
        <f>K3/(K13+K50)*100</f>
        <v>100</v>
      </c>
    </row>
    <row r="87" spans="1:11" x14ac:dyDescent="0.2">
      <c r="F87" s="282"/>
      <c r="G87" s="53" t="s">
        <v>173</v>
      </c>
      <c r="H87" s="54"/>
      <c r="I87" s="54"/>
      <c r="J87" s="51"/>
      <c r="K87" s="29">
        <f>(K4-K6)/(K14-K16)*100</f>
        <v>0</v>
      </c>
    </row>
    <row r="88" spans="1:11" x14ac:dyDescent="0.2">
      <c r="F88" s="282"/>
      <c r="G88" s="53" t="s">
        <v>171</v>
      </c>
      <c r="H88" s="54"/>
      <c r="I88" s="54"/>
      <c r="J88" s="51"/>
      <c r="K88" s="29">
        <f>(K5-K7)/(K15-K17)*100</f>
        <v>0</v>
      </c>
    </row>
    <row r="89" spans="1:11" x14ac:dyDescent="0.2">
      <c r="F89" s="282"/>
      <c r="G89" s="53" t="s">
        <v>181</v>
      </c>
      <c r="H89" s="54"/>
      <c r="I89" s="54"/>
      <c r="J89" s="51"/>
      <c r="K89" s="29">
        <f>(K11+K26+K27)/(K3+K24)*100</f>
        <v>0</v>
      </c>
    </row>
    <row r="90" spans="1:11" hidden="1" x14ac:dyDescent="0.2"/>
    <row r="91" spans="1:11" hidden="1" x14ac:dyDescent="0.2"/>
    <row r="92" spans="1:11" hidden="1" x14ac:dyDescent="0.2"/>
    <row r="93" spans="1:11" hidden="1" x14ac:dyDescent="0.2">
      <c r="K93" s="23">
        <v>262013000</v>
      </c>
    </row>
    <row r="94" spans="1:11" hidden="1" x14ac:dyDescent="0.2"/>
  </sheetData>
  <sheetProtection algorithmName="SHA-512" hashValue="mGGPuZKTi45yyJPPbqdex+i3uBiePSeWxQkGBvujeFqmpKup9rykhVTUnTeRFrzvTCckx52jx2H/znS3DPHz9w==" saltValue="42OVM5vs4Qw02J1vbKWTYg==" spinCount="100000" sheet="1" objects="1" scenarios="1"/>
  <customSheetViews>
    <customSheetView guid="{247A5D4D-80F1-4466-92F7-7A3BC78E450F}" printArea="1" topLeftCell="A37">
      <selection activeCell="C43" sqref="C43"/>
      <pageMargins left="1.1811023622047245" right="0.78740157480314965" top="0.78740157480314965" bottom="0.78740157480314965" header="0.51181102362204722" footer="0.51181102362204722"/>
      <pageSetup paperSize="9" scale="58" orientation="portrait" blackAndWhite="1" horizontalDpi="300" verticalDpi="300"/>
      <headerFooter alignWithMargins="0"/>
    </customSheetView>
  </customSheetViews>
  <mergeCells count="83">
    <mergeCell ref="F85:F89"/>
    <mergeCell ref="G14:J14"/>
    <mergeCell ref="G15:J15"/>
    <mergeCell ref="G16:J16"/>
    <mergeCell ref="G21:J21"/>
    <mergeCell ref="F79:I80"/>
    <mergeCell ref="F24:F57"/>
    <mergeCell ref="F83:F84"/>
    <mergeCell ref="G83:I84"/>
    <mergeCell ref="G24:J24"/>
    <mergeCell ref="G25:J25"/>
    <mergeCell ref="G26:J26"/>
    <mergeCell ref="F81:I82"/>
    <mergeCell ref="G29:J29"/>
    <mergeCell ref="G34:J34"/>
    <mergeCell ref="G30:J30"/>
    <mergeCell ref="G6:J6"/>
    <mergeCell ref="G7:J7"/>
    <mergeCell ref="G8:J8"/>
    <mergeCell ref="G9:J9"/>
    <mergeCell ref="F2:J2"/>
    <mergeCell ref="F3:F23"/>
    <mergeCell ref="G3:J3"/>
    <mergeCell ref="G4:J4"/>
    <mergeCell ref="G5:J5"/>
    <mergeCell ref="G17:J17"/>
    <mergeCell ref="G10:J10"/>
    <mergeCell ref="G11:J11"/>
    <mergeCell ref="G12:J12"/>
    <mergeCell ref="G18:J18"/>
    <mergeCell ref="G19:J19"/>
    <mergeCell ref="G20:J20"/>
    <mergeCell ref="G13:J13"/>
    <mergeCell ref="G27:J27"/>
    <mergeCell ref="G32:J32"/>
    <mergeCell ref="G33:J33"/>
    <mergeCell ref="G22:J22"/>
    <mergeCell ref="G23:J23"/>
    <mergeCell ref="G38:G41"/>
    <mergeCell ref="H38:J38"/>
    <mergeCell ref="H39:J39"/>
    <mergeCell ref="H40:J40"/>
    <mergeCell ref="H41:J41"/>
    <mergeCell ref="G35:J35"/>
    <mergeCell ref="G28:J28"/>
    <mergeCell ref="G31:J31"/>
    <mergeCell ref="G36:H37"/>
    <mergeCell ref="I36:J36"/>
    <mergeCell ref="I37:J37"/>
    <mergeCell ref="G42:G49"/>
    <mergeCell ref="H42:H44"/>
    <mergeCell ref="I42:I44"/>
    <mergeCell ref="H45:J45"/>
    <mergeCell ref="H46:J46"/>
    <mergeCell ref="H47:J47"/>
    <mergeCell ref="H48:J48"/>
    <mergeCell ref="H49:J49"/>
    <mergeCell ref="G50:J50"/>
    <mergeCell ref="G51:G53"/>
    <mergeCell ref="H51:J51"/>
    <mergeCell ref="H52:J52"/>
    <mergeCell ref="H53:J53"/>
    <mergeCell ref="F64:J64"/>
    <mergeCell ref="G54:J54"/>
    <mergeCell ref="G55:J55"/>
    <mergeCell ref="G56:J56"/>
    <mergeCell ref="G57:J57"/>
    <mergeCell ref="F58:J58"/>
    <mergeCell ref="F59:J59"/>
    <mergeCell ref="F60:F61"/>
    <mergeCell ref="G60:J60"/>
    <mergeCell ref="G61:J61"/>
    <mergeCell ref="F62:J62"/>
    <mergeCell ref="F63:J63"/>
    <mergeCell ref="F65:F67"/>
    <mergeCell ref="G65:J65"/>
    <mergeCell ref="G66:J66"/>
    <mergeCell ref="G67:J67"/>
    <mergeCell ref="F73:J73"/>
    <mergeCell ref="F71:J71"/>
    <mergeCell ref="F72:J72"/>
    <mergeCell ref="F68:J68"/>
    <mergeCell ref="F69:I70"/>
  </mergeCells>
  <phoneticPr fontId="3"/>
  <pageMargins left="1.1811023622047245" right="0.78740157480314965" top="0.78740157480314965" bottom="0.78740157480314965" header="0.51181102362204722" footer="0.51181102362204722"/>
  <pageSetup paperSize="9" scale="5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FFC000"/>
  </sheetPr>
  <dimension ref="A1:HD98"/>
  <sheetViews>
    <sheetView view="pageBreakPreview" zoomScale="85" zoomScaleNormal="100" zoomScaleSheetLayoutView="85" workbookViewId="0">
      <pane ySplit="3" topLeftCell="A4" activePane="bottomLeft" state="frozen"/>
      <selection pane="bottomLeft" activeCell="F2" sqref="F2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9.83203125" style="1" customWidth="1"/>
    <col min="7" max="7" width="4.58203125" style="1" customWidth="1"/>
    <col min="8" max="8" width="9.83203125" style="1" customWidth="1"/>
    <col min="9" max="9" width="17" style="1" customWidth="1"/>
    <col min="10" max="14" width="12.58203125" style="120" customWidth="1"/>
    <col min="15" max="17" width="9" style="1"/>
    <col min="18" max="20" width="0" style="1" hidden="1" customWidth="1"/>
    <col min="21" max="16384" width="9" style="1"/>
  </cols>
  <sheetData>
    <row r="1" spans="1:14" ht="19" x14ac:dyDescent="0.2">
      <c r="F1" s="8" t="s">
        <v>952</v>
      </c>
    </row>
    <row r="2" spans="1:14" x14ac:dyDescent="0.2">
      <c r="F2" s="1" t="s">
        <v>179</v>
      </c>
    </row>
    <row r="3" spans="1:14" ht="34.5" customHeight="1" x14ac:dyDescent="0.2">
      <c r="F3" s="360"/>
      <c r="G3" s="360"/>
      <c r="H3" s="360"/>
      <c r="I3" s="360"/>
      <c r="J3" s="126" t="s">
        <v>236</v>
      </c>
      <c r="K3" s="126" t="s">
        <v>236</v>
      </c>
      <c r="L3" s="126" t="s">
        <v>236</v>
      </c>
      <c r="M3" s="126" t="s">
        <v>236</v>
      </c>
      <c r="N3" s="126" t="s">
        <v>247</v>
      </c>
    </row>
    <row r="4" spans="1:14" s="67" customFormat="1" ht="26" x14ac:dyDescent="0.2">
      <c r="A4" s="16"/>
      <c r="B4" s="56" t="s">
        <v>408</v>
      </c>
      <c r="C4" s="16" t="s">
        <v>409</v>
      </c>
      <c r="D4" s="16" t="s">
        <v>410</v>
      </c>
      <c r="E4" s="20" t="s">
        <v>411</v>
      </c>
      <c r="F4" s="417"/>
      <c r="G4" s="418"/>
      <c r="H4" s="418"/>
      <c r="I4" s="419"/>
      <c r="J4" s="161" t="s">
        <v>836</v>
      </c>
      <c r="K4" s="162" t="s">
        <v>837</v>
      </c>
      <c r="L4" s="161" t="s">
        <v>844</v>
      </c>
      <c r="M4" s="162" t="s">
        <v>845</v>
      </c>
      <c r="N4" s="157"/>
    </row>
    <row r="5" spans="1:14" ht="15" customHeight="1" x14ac:dyDescent="0.2">
      <c r="A5" s="17" t="str">
        <f>+B5&amp;C5&amp;D5</f>
        <v>0400701</v>
      </c>
      <c r="B5" s="18" t="s">
        <v>778</v>
      </c>
      <c r="C5" s="18" t="s">
        <v>838</v>
      </c>
      <c r="D5" s="18" t="s">
        <v>45</v>
      </c>
      <c r="E5" s="21">
        <v>1</v>
      </c>
      <c r="F5" s="53" t="s">
        <v>781</v>
      </c>
      <c r="G5" s="54"/>
      <c r="H5" s="54"/>
      <c r="I5" s="51"/>
      <c r="J5" s="25">
        <f>VLOOKUP($A5&amp;J$95,決統データ!$A$3:$DE$187,$E5+19,)</f>
        <v>4260411</v>
      </c>
      <c r="K5" s="25">
        <f>VLOOKUP($A5&amp;K$95,決統データ!$A$3:$DE$187,$E5+19,)</f>
        <v>4260723</v>
      </c>
      <c r="L5" s="25">
        <f>VLOOKUP($A5&amp;L$95,決統データ!$A$3:$DE$187,$E5+19,)</f>
        <v>4280224</v>
      </c>
      <c r="M5" s="25">
        <f>VLOOKUP($A5&amp;M$95,決統データ!$A$3:$DE$187,$E5+19,)</f>
        <v>4280325</v>
      </c>
      <c r="N5" s="128"/>
    </row>
    <row r="6" spans="1:14" ht="15" customHeight="1" x14ac:dyDescent="0.2">
      <c r="A6" s="17" t="str">
        <f t="shared" ref="A6:A23" si="0">+B6&amp;C6&amp;D6</f>
        <v>0400701</v>
      </c>
      <c r="B6" s="18" t="s">
        <v>778</v>
      </c>
      <c r="C6" s="18" t="s">
        <v>838</v>
      </c>
      <c r="D6" s="18" t="s">
        <v>45</v>
      </c>
      <c r="E6" s="14">
        <v>2</v>
      </c>
      <c r="F6" s="195" t="s">
        <v>782</v>
      </c>
      <c r="G6" s="196"/>
      <c r="H6" s="196"/>
      <c r="I6" s="143"/>
      <c r="J6" s="25">
        <f>VLOOKUP($A6&amp;J$95,決統データ!$A$3:$DE$187,$E6+19,)</f>
        <v>4260411</v>
      </c>
      <c r="K6" s="25">
        <f>VLOOKUP($A6&amp;K$95,決統データ!$A$3:$DE$187,$E6+19,)</f>
        <v>4260723</v>
      </c>
      <c r="L6" s="25">
        <f>VLOOKUP($A6&amp;L$95,決統データ!$A$3:$DE$187,$E6+19,)</f>
        <v>4280224</v>
      </c>
      <c r="M6" s="25">
        <f>VLOOKUP($A6&amp;M$95,決統データ!$A$3:$DE$187,$E6+19,)</f>
        <v>4280325</v>
      </c>
      <c r="N6" s="128"/>
    </row>
    <row r="7" spans="1:14" ht="15" customHeight="1" x14ac:dyDescent="0.2">
      <c r="A7" s="17" t="str">
        <f t="shared" si="0"/>
        <v>0400701</v>
      </c>
      <c r="B7" s="18" t="s">
        <v>778</v>
      </c>
      <c r="C7" s="18" t="s">
        <v>838</v>
      </c>
      <c r="D7" s="18" t="s">
        <v>45</v>
      </c>
      <c r="E7" s="14">
        <v>7</v>
      </c>
      <c r="F7" s="420" t="s">
        <v>785</v>
      </c>
      <c r="G7" s="196" t="s">
        <v>783</v>
      </c>
      <c r="H7" s="196"/>
      <c r="I7" s="143"/>
      <c r="J7" s="25">
        <f>VLOOKUP($A7&amp;J$95,決統データ!$A$3:$DE$187,$E7+19,)</f>
        <v>0</v>
      </c>
      <c r="K7" s="25">
        <f>VLOOKUP($A7&amp;K$95,決統データ!$A$3:$DE$187,$E7+19,)</f>
        <v>0</v>
      </c>
      <c r="L7" s="25">
        <f>VLOOKUP($A7&amp;L$95,決統データ!$A$3:$DE$187,$E7+19,)</f>
        <v>0</v>
      </c>
      <c r="M7" s="25">
        <f>VLOOKUP($A7&amp;M$95,決統データ!$A$3:$DE$187,$E7+19,)</f>
        <v>0</v>
      </c>
      <c r="N7" s="128">
        <f t="shared" ref="N7:N75" si="1">SUM(J7:M7)</f>
        <v>0</v>
      </c>
    </row>
    <row r="8" spans="1:14" ht="15" customHeight="1" x14ac:dyDescent="0.2">
      <c r="A8" s="17" t="str">
        <f t="shared" si="0"/>
        <v>0400701</v>
      </c>
      <c r="B8" s="18" t="s">
        <v>778</v>
      </c>
      <c r="C8" s="18" t="s">
        <v>838</v>
      </c>
      <c r="D8" s="18" t="s">
        <v>45</v>
      </c>
      <c r="E8" s="14">
        <v>8</v>
      </c>
      <c r="F8" s="420"/>
      <c r="G8" s="196" t="s">
        <v>784</v>
      </c>
      <c r="H8" s="196"/>
      <c r="I8" s="143"/>
      <c r="J8" s="25">
        <f>VLOOKUP($A8&amp;J$95,決統データ!$A$3:$DE$187,$E8+19,)</f>
        <v>0</v>
      </c>
      <c r="K8" s="25">
        <f>VLOOKUP($A8&amp;K$95,決統データ!$A$3:$DE$187,$E8+19,)</f>
        <v>0</v>
      </c>
      <c r="L8" s="25">
        <f>VLOOKUP($A8&amp;L$95,決統データ!$A$3:$DE$187,$E8+19,)</f>
        <v>0</v>
      </c>
      <c r="M8" s="25">
        <f>VLOOKUP($A8&amp;M$95,決統データ!$A$3:$DE$187,$E8+19,)</f>
        <v>0</v>
      </c>
      <c r="N8" s="128">
        <f t="shared" si="1"/>
        <v>0</v>
      </c>
    </row>
    <row r="9" spans="1:14" ht="15" customHeight="1" x14ac:dyDescent="0.2">
      <c r="A9" s="17" t="str">
        <f t="shared" si="0"/>
        <v/>
      </c>
      <c r="B9" s="18"/>
      <c r="C9" s="18"/>
      <c r="D9" s="18"/>
      <c r="F9" s="195" t="s">
        <v>932</v>
      </c>
      <c r="G9" s="196"/>
      <c r="H9" s="196"/>
      <c r="I9" s="143"/>
      <c r="J9" s="209" t="s">
        <v>840</v>
      </c>
      <c r="K9" s="209" t="s">
        <v>840</v>
      </c>
      <c r="L9" s="209" t="s">
        <v>840</v>
      </c>
      <c r="M9" s="209" t="s">
        <v>840</v>
      </c>
      <c r="N9" s="128">
        <f t="shared" si="1"/>
        <v>0</v>
      </c>
    </row>
    <row r="10" spans="1:14" ht="15" customHeight="1" x14ac:dyDescent="0.2">
      <c r="A10" s="17" t="str">
        <f t="shared" si="0"/>
        <v/>
      </c>
      <c r="B10" s="18"/>
      <c r="C10" s="18"/>
      <c r="D10" s="18"/>
      <c r="F10" s="195" t="s">
        <v>786</v>
      </c>
      <c r="G10" s="196"/>
      <c r="H10" s="196"/>
      <c r="I10" s="143"/>
      <c r="J10" s="209" t="s">
        <v>841</v>
      </c>
      <c r="K10" s="209" t="s">
        <v>841</v>
      </c>
      <c r="L10" s="209" t="s">
        <v>841</v>
      </c>
      <c r="M10" s="209" t="s">
        <v>841</v>
      </c>
      <c r="N10" s="128">
        <f t="shared" si="1"/>
        <v>0</v>
      </c>
    </row>
    <row r="11" spans="1:14" ht="15" customHeight="1" x14ac:dyDescent="0.2">
      <c r="A11" s="17" t="str">
        <f t="shared" si="0"/>
        <v>0400701</v>
      </c>
      <c r="B11" s="18" t="s">
        <v>778</v>
      </c>
      <c r="C11" s="18" t="s">
        <v>838</v>
      </c>
      <c r="D11" s="18" t="s">
        <v>45</v>
      </c>
      <c r="E11" s="14">
        <v>12</v>
      </c>
      <c r="F11" s="420" t="s">
        <v>787</v>
      </c>
      <c r="G11" s="196" t="s">
        <v>788</v>
      </c>
      <c r="H11" s="196"/>
      <c r="I11" s="143"/>
      <c r="J11" s="31">
        <f>VLOOKUP($A11&amp;J$95,決統データ!$A$3:$DE$187,$E11+19,)</f>
        <v>334</v>
      </c>
      <c r="K11" s="31">
        <f>VLOOKUP($A11&amp;K$95,決統データ!$A$3:$DE$187,$E11+19,)</f>
        <v>656</v>
      </c>
      <c r="L11" s="31">
        <f>VLOOKUP($A11&amp;L$95,決統データ!$A$3:$DE$187,$E11+19,)</f>
        <v>49</v>
      </c>
      <c r="M11" s="31">
        <f>VLOOKUP($A11&amp;M$95,決統データ!$A$3:$DE$187,$E11+19,)</f>
        <v>50</v>
      </c>
      <c r="N11" s="128">
        <f t="shared" si="1"/>
        <v>1089</v>
      </c>
    </row>
    <row r="12" spans="1:14" ht="15" customHeight="1" x14ac:dyDescent="0.2">
      <c r="A12" s="17" t="str">
        <f t="shared" si="0"/>
        <v>0400701</v>
      </c>
      <c r="B12" s="18" t="s">
        <v>778</v>
      </c>
      <c r="C12" s="18" t="s">
        <v>838</v>
      </c>
      <c r="D12" s="18" t="s">
        <v>45</v>
      </c>
      <c r="E12" s="14">
        <v>13</v>
      </c>
      <c r="F12" s="420"/>
      <c r="G12" s="196" t="s">
        <v>789</v>
      </c>
      <c r="H12" s="196"/>
      <c r="I12" s="143"/>
      <c r="J12" s="31">
        <f>VLOOKUP($A12&amp;J$95,決統データ!$A$3:$DE$187,$E12+19,)</f>
        <v>0</v>
      </c>
      <c r="K12" s="31">
        <f>VLOOKUP($A12&amp;K$95,決統データ!$A$3:$DE$187,$E12+19,)</f>
        <v>0</v>
      </c>
      <c r="L12" s="31">
        <f>VLOOKUP($A12&amp;L$95,決統データ!$A$3:$DE$187,$E12+19,)</f>
        <v>0</v>
      </c>
      <c r="M12" s="31">
        <f>VLOOKUP($A12&amp;M$95,決統データ!$A$3:$DE$187,$E12+19,)</f>
        <v>0</v>
      </c>
      <c r="N12" s="128">
        <f t="shared" si="1"/>
        <v>0</v>
      </c>
    </row>
    <row r="13" spans="1:14" ht="15" customHeight="1" x14ac:dyDescent="0.2">
      <c r="A13" s="17" t="str">
        <f t="shared" si="0"/>
        <v>0400701</v>
      </c>
      <c r="B13" s="18" t="s">
        <v>778</v>
      </c>
      <c r="C13" s="18" t="s">
        <v>838</v>
      </c>
      <c r="D13" s="18" t="s">
        <v>45</v>
      </c>
      <c r="E13" s="14">
        <v>14</v>
      </c>
      <c r="F13" s="195" t="s">
        <v>790</v>
      </c>
      <c r="G13" s="196"/>
      <c r="H13" s="202"/>
      <c r="I13" s="143"/>
      <c r="J13" s="31">
        <f>VLOOKUP($A13&amp;J$95,決統データ!$A$3:$DE$187,$E13+19,)</f>
        <v>298</v>
      </c>
      <c r="K13" s="31">
        <f>VLOOKUP($A13&amp;K$95,決統データ!$A$3:$DE$187,$E13+19,)</f>
        <v>614</v>
      </c>
      <c r="L13" s="31">
        <f>VLOOKUP($A13&amp;L$95,決統データ!$A$3:$DE$187,$E13+19,)</f>
        <v>45</v>
      </c>
      <c r="M13" s="31">
        <f>VLOOKUP($A13&amp;M$95,決統データ!$A$3:$DE$187,$E13+19,)</f>
        <v>45</v>
      </c>
      <c r="N13" s="128">
        <f t="shared" si="1"/>
        <v>1002</v>
      </c>
    </row>
    <row r="14" spans="1:14" ht="15" customHeight="1" x14ac:dyDescent="0.2">
      <c r="A14" s="17" t="str">
        <f t="shared" si="0"/>
        <v/>
      </c>
      <c r="B14" s="18"/>
      <c r="C14" s="18"/>
      <c r="D14" s="18"/>
      <c r="F14" s="195" t="s">
        <v>791</v>
      </c>
      <c r="G14" s="202"/>
      <c r="H14" s="202"/>
      <c r="I14" s="143"/>
      <c r="J14" s="216" t="s">
        <v>906</v>
      </c>
      <c r="K14" s="216" t="s">
        <v>906</v>
      </c>
      <c r="L14" s="216" t="s">
        <v>906</v>
      </c>
      <c r="M14" s="216" t="s">
        <v>906</v>
      </c>
      <c r="N14" s="128">
        <f t="shared" si="1"/>
        <v>0</v>
      </c>
    </row>
    <row r="15" spans="1:14" ht="15" customHeight="1" x14ac:dyDescent="0.2">
      <c r="A15" s="17" t="str">
        <f t="shared" si="0"/>
        <v>0400701</v>
      </c>
      <c r="B15" s="18" t="s">
        <v>778</v>
      </c>
      <c r="C15" s="18" t="s">
        <v>838</v>
      </c>
      <c r="D15" s="18" t="s">
        <v>45</v>
      </c>
      <c r="E15" s="14">
        <v>20</v>
      </c>
      <c r="F15" s="432" t="s">
        <v>795</v>
      </c>
      <c r="G15" s="196" t="s">
        <v>946</v>
      </c>
      <c r="H15" s="196"/>
      <c r="I15" s="143"/>
      <c r="J15" s="31">
        <f>VLOOKUP($A15&amp;J$95,決統データ!$A$3:$DE$187,$E15+19,)</f>
        <v>0</v>
      </c>
      <c r="K15" s="31">
        <f>VLOOKUP($A15&amp;K$95,決統データ!$A$3:$DE$187,$E15+19,)</f>
        <v>0</v>
      </c>
      <c r="L15" s="31">
        <f>VLOOKUP($A15&amp;L$95,決統データ!$A$3:$DE$187,$E15+19,)</f>
        <v>0</v>
      </c>
      <c r="M15" s="31">
        <f>VLOOKUP($A15&amp;M$95,決統データ!$A$3:$DE$187,$E15+19,)</f>
        <v>0</v>
      </c>
      <c r="N15" s="128">
        <f t="shared" si="1"/>
        <v>0</v>
      </c>
    </row>
    <row r="16" spans="1:14" ht="15" customHeight="1" x14ac:dyDescent="0.2">
      <c r="A16" s="17" t="str">
        <f t="shared" ref="A16" si="2">+B16&amp;C16&amp;D16</f>
        <v>0400701</v>
      </c>
      <c r="B16" s="18" t="s">
        <v>778</v>
      </c>
      <c r="C16" s="18" t="s">
        <v>838</v>
      </c>
      <c r="D16" s="18" t="s">
        <v>45</v>
      </c>
      <c r="E16" s="14">
        <v>21</v>
      </c>
      <c r="F16" s="432"/>
      <c r="G16" s="196" t="s">
        <v>792</v>
      </c>
      <c r="H16" s="196"/>
      <c r="I16" s="143"/>
      <c r="J16" s="31">
        <f>VLOOKUP($A16&amp;J$95,決統データ!$A$3:$DE$187,$E16+19,)</f>
        <v>0</v>
      </c>
      <c r="K16" s="31">
        <f>VLOOKUP($A16&amp;K$95,決統データ!$A$3:$DE$187,$E16+19,)</f>
        <v>0</v>
      </c>
      <c r="L16" s="31">
        <f>VLOOKUP($A16&amp;L$95,決統データ!$A$3:$DE$187,$E16+19,)</f>
        <v>0</v>
      </c>
      <c r="M16" s="31">
        <f>VLOOKUP($A16&amp;M$95,決統データ!$A$3:$DE$187,$E16+19,)</f>
        <v>0</v>
      </c>
      <c r="N16" s="128">
        <f t="shared" si="1"/>
        <v>0</v>
      </c>
    </row>
    <row r="17" spans="1:14" ht="15" customHeight="1" x14ac:dyDescent="0.2">
      <c r="A17" s="17" t="str">
        <f t="shared" si="0"/>
        <v>0400701</v>
      </c>
      <c r="B17" s="18" t="s">
        <v>778</v>
      </c>
      <c r="C17" s="18" t="s">
        <v>838</v>
      </c>
      <c r="D17" s="18" t="s">
        <v>45</v>
      </c>
      <c r="E17" s="14">
        <v>22</v>
      </c>
      <c r="F17" s="432"/>
      <c r="G17" s="196" t="s">
        <v>793</v>
      </c>
      <c r="H17" s="196"/>
      <c r="I17" s="143"/>
      <c r="J17" s="31">
        <f>VLOOKUP($A17&amp;J$95,決統データ!$A$3:$DE$187,$E17+19,)</f>
        <v>0</v>
      </c>
      <c r="K17" s="31">
        <f>VLOOKUP($A17&amp;K$95,決統データ!$A$3:$DE$187,$E17+19,)</f>
        <v>0</v>
      </c>
      <c r="L17" s="31">
        <f>VLOOKUP($A17&amp;L$95,決統データ!$A$3:$DE$187,$E17+19,)</f>
        <v>0</v>
      </c>
      <c r="M17" s="31">
        <f>VLOOKUP($A17&amp;M$95,決統データ!$A$3:$DE$187,$E17+19,)</f>
        <v>0</v>
      </c>
      <c r="N17" s="128">
        <f t="shared" si="1"/>
        <v>0</v>
      </c>
    </row>
    <row r="18" spans="1:14" ht="15" customHeight="1" x14ac:dyDescent="0.2">
      <c r="A18" s="17" t="str">
        <f t="shared" si="0"/>
        <v>0400701</v>
      </c>
      <c r="B18" s="18" t="s">
        <v>778</v>
      </c>
      <c r="C18" s="18" t="s">
        <v>838</v>
      </c>
      <c r="D18" s="18" t="s">
        <v>45</v>
      </c>
      <c r="E18" s="14">
        <v>23</v>
      </c>
      <c r="F18" s="432"/>
      <c r="G18" s="196" t="s">
        <v>794</v>
      </c>
      <c r="H18" s="196"/>
      <c r="I18" s="143"/>
      <c r="J18" s="31">
        <f>VLOOKUP($A18&amp;J$95,決統データ!$A$3:$DE$187,$E18+19,)</f>
        <v>0</v>
      </c>
      <c r="K18" s="31">
        <f>VLOOKUP($A18&amp;K$95,決統データ!$A$3:$DE$187,$E18+19,)</f>
        <v>0</v>
      </c>
      <c r="L18" s="31">
        <f>VLOOKUP($A18&amp;L$95,決統データ!$A$3:$DE$187,$E18+19,)</f>
        <v>0</v>
      </c>
      <c r="M18" s="31">
        <f>VLOOKUP($A18&amp;M$95,決統データ!$A$3:$DE$187,$E18+19,)</f>
        <v>0</v>
      </c>
      <c r="N18" s="128">
        <f t="shared" si="1"/>
        <v>0</v>
      </c>
    </row>
    <row r="19" spans="1:14" ht="15" customHeight="1" x14ac:dyDescent="0.2">
      <c r="A19" s="17" t="str">
        <f t="shared" si="0"/>
        <v>0400701</v>
      </c>
      <c r="B19" s="18" t="s">
        <v>778</v>
      </c>
      <c r="C19" s="18" t="s">
        <v>838</v>
      </c>
      <c r="D19" s="18" t="s">
        <v>45</v>
      </c>
      <c r="E19" s="14">
        <v>24</v>
      </c>
      <c r="F19" s="432"/>
      <c r="G19" s="196" t="s">
        <v>944</v>
      </c>
      <c r="H19" s="196"/>
      <c r="I19" s="203"/>
      <c r="J19" s="31">
        <f>VLOOKUP($A19&amp;J$95,決統データ!$A$3:$DE$187,$E19+19,)</f>
        <v>341</v>
      </c>
      <c r="K19" s="31">
        <f>VLOOKUP($A19&amp;K$95,決統データ!$A$3:$DE$187,$E19+19,)</f>
        <v>678</v>
      </c>
      <c r="L19" s="31">
        <f>VLOOKUP($A19&amp;L$95,決統データ!$A$3:$DE$187,$E19+19,)</f>
        <v>44</v>
      </c>
      <c r="M19" s="31">
        <f>VLOOKUP($A19&amp;M$95,決統データ!$A$3:$DE$187,$E19+19,)</f>
        <v>54</v>
      </c>
      <c r="N19" s="128">
        <f t="shared" si="1"/>
        <v>1117</v>
      </c>
    </row>
    <row r="20" spans="1:14" ht="15" customHeight="1" x14ac:dyDescent="0.2">
      <c r="A20" s="17" t="str">
        <f t="shared" ref="A20" si="3">+B20&amp;C20&amp;D20</f>
        <v>0400701</v>
      </c>
      <c r="B20" s="18" t="s">
        <v>778</v>
      </c>
      <c r="C20" s="18" t="s">
        <v>838</v>
      </c>
      <c r="D20" s="18" t="s">
        <v>45</v>
      </c>
      <c r="E20" s="14">
        <v>25</v>
      </c>
      <c r="F20" s="432"/>
      <c r="G20" s="196" t="s">
        <v>945</v>
      </c>
      <c r="H20" s="196"/>
      <c r="I20" s="203"/>
      <c r="J20" s="31">
        <f>VLOOKUP($A20&amp;J$95,決統データ!$A$3:$DE$187,$E20+19,)</f>
        <v>0</v>
      </c>
      <c r="K20" s="31">
        <f>VLOOKUP($A20&amp;K$95,決統データ!$A$3:$DE$187,$E20+19,)</f>
        <v>0</v>
      </c>
      <c r="L20" s="31">
        <f>VLOOKUP($A20&amp;L$95,決統データ!$A$3:$DE$187,$E20+19,)</f>
        <v>0</v>
      </c>
      <c r="M20" s="31">
        <f>VLOOKUP($A20&amp;M$95,決統データ!$A$3:$DE$187,$E20+19,)</f>
        <v>0</v>
      </c>
      <c r="N20" s="128">
        <f t="shared" si="1"/>
        <v>0</v>
      </c>
    </row>
    <row r="21" spans="1:14" ht="15" customHeight="1" x14ac:dyDescent="0.2">
      <c r="A21" s="17" t="str">
        <f t="shared" si="0"/>
        <v>0400701</v>
      </c>
      <c r="B21" s="18" t="s">
        <v>778</v>
      </c>
      <c r="C21" s="18" t="s">
        <v>838</v>
      </c>
      <c r="D21" s="18" t="s">
        <v>45</v>
      </c>
      <c r="E21" s="14">
        <v>26</v>
      </c>
      <c r="F21" s="432"/>
      <c r="G21" s="196" t="s">
        <v>907</v>
      </c>
      <c r="H21" s="196"/>
      <c r="I21" s="143"/>
      <c r="J21" s="31">
        <f>VLOOKUP($A21&amp;J$95,決統データ!$A$3:$DE$187,$E21+19,)</f>
        <v>0</v>
      </c>
      <c r="K21" s="31">
        <f>VLOOKUP($A21&amp;K$95,決統データ!$A$3:$DE$187,$E21+19,)</f>
        <v>0</v>
      </c>
      <c r="L21" s="31">
        <f>VLOOKUP($A21&amp;L$95,決統データ!$A$3:$DE$187,$E21+19,)</f>
        <v>0</v>
      </c>
      <c r="M21" s="31">
        <f>VLOOKUP($A21&amp;M$95,決統データ!$A$3:$DE$187,$E21+19,)</f>
        <v>0</v>
      </c>
      <c r="N21" s="128">
        <f t="shared" si="1"/>
        <v>0</v>
      </c>
    </row>
    <row r="22" spans="1:14" ht="15" customHeight="1" x14ac:dyDescent="0.2">
      <c r="A22" s="17" t="str">
        <f t="shared" si="0"/>
        <v>0400701</v>
      </c>
      <c r="B22" s="18" t="s">
        <v>778</v>
      </c>
      <c r="C22" s="18" t="s">
        <v>838</v>
      </c>
      <c r="D22" s="18" t="s">
        <v>45</v>
      </c>
      <c r="E22" s="14">
        <v>27</v>
      </c>
      <c r="F22" s="432"/>
      <c r="G22" s="196" t="s">
        <v>908</v>
      </c>
      <c r="H22" s="196"/>
      <c r="I22" s="143"/>
      <c r="J22" s="31">
        <f>VLOOKUP($A22&amp;J$95,決統データ!$A$3:$DE$187,$E22+19,)</f>
        <v>0</v>
      </c>
      <c r="K22" s="31">
        <f>VLOOKUP($A22&amp;K$95,決統データ!$A$3:$DE$187,$E22+19,)</f>
        <v>0</v>
      </c>
      <c r="L22" s="31">
        <f>VLOOKUP($A22&amp;L$95,決統データ!$A$3:$DE$187,$E22+19,)</f>
        <v>0</v>
      </c>
      <c r="M22" s="31">
        <f>VLOOKUP($A22&amp;M$95,決統データ!$A$3:$DE$187,$E22+19,)</f>
        <v>0</v>
      </c>
      <c r="N22" s="128">
        <f t="shared" si="1"/>
        <v>0</v>
      </c>
    </row>
    <row r="23" spans="1:14" ht="15" customHeight="1" x14ac:dyDescent="0.2">
      <c r="A23" s="17" t="str">
        <f t="shared" si="0"/>
        <v>0400701</v>
      </c>
      <c r="B23" s="18" t="s">
        <v>778</v>
      </c>
      <c r="C23" s="18" t="s">
        <v>838</v>
      </c>
      <c r="D23" s="18" t="s">
        <v>45</v>
      </c>
      <c r="E23" s="14">
        <v>28</v>
      </c>
      <c r="F23" s="432"/>
      <c r="G23" s="196" t="s">
        <v>839</v>
      </c>
      <c r="H23" s="196"/>
      <c r="I23" s="143"/>
      <c r="J23" s="31">
        <f>VLOOKUP($A23&amp;J$95,決統データ!$A$3:$DE$187,$E23+19,)</f>
        <v>0</v>
      </c>
      <c r="K23" s="31">
        <f>VLOOKUP($A23&amp;K$95,決統データ!$A$3:$DE$187,$E23+19,)</f>
        <v>0</v>
      </c>
      <c r="L23" s="31">
        <f>VLOOKUP($A23&amp;L$95,決統データ!$A$3:$DE$187,$E23+19,)</f>
        <v>0</v>
      </c>
      <c r="M23" s="31">
        <f>VLOOKUP($A23&amp;M$95,決統データ!$A$3:$DE$187,$E23+19,)</f>
        <v>0</v>
      </c>
      <c r="N23" s="128">
        <f t="shared" si="1"/>
        <v>0</v>
      </c>
    </row>
    <row r="24" spans="1:14" ht="15" customHeight="1" x14ac:dyDescent="0.2">
      <c r="A24" s="17" t="str">
        <f t="shared" ref="A24:A59" si="4">+B24&amp;C24&amp;D24</f>
        <v>0400701</v>
      </c>
      <c r="B24" s="18" t="s">
        <v>778</v>
      </c>
      <c r="C24" s="18" t="s">
        <v>838</v>
      </c>
      <c r="D24" s="18" t="s">
        <v>45</v>
      </c>
      <c r="E24" s="14">
        <v>29</v>
      </c>
      <c r="F24" s="432"/>
      <c r="G24" s="196" t="s">
        <v>19</v>
      </c>
      <c r="H24" s="196"/>
      <c r="I24" s="143"/>
      <c r="J24" s="31">
        <f>VLOOKUP($A24&amp;J$95,決統データ!$A$3:$DE$187,$E24+19,)</f>
        <v>341</v>
      </c>
      <c r="K24" s="31">
        <f>VLOOKUP($A24&amp;K$95,決統データ!$A$3:$DE$187,$E24+19,)</f>
        <v>678</v>
      </c>
      <c r="L24" s="31">
        <f>VLOOKUP($A24&amp;L$95,決統データ!$A$3:$DE$187,$E24+19,)</f>
        <v>44</v>
      </c>
      <c r="M24" s="31">
        <f>VLOOKUP($A24&amp;M$95,決統データ!$A$3:$DE$187,$E24+19,)</f>
        <v>54</v>
      </c>
      <c r="N24" s="128">
        <f t="shared" si="1"/>
        <v>1117</v>
      </c>
    </row>
    <row r="25" spans="1:14" ht="15" customHeight="1" x14ac:dyDescent="0.2">
      <c r="A25" s="208" t="str">
        <f t="shared" si="4"/>
        <v>0400701</v>
      </c>
      <c r="B25" s="189" t="s">
        <v>778</v>
      </c>
      <c r="C25" s="16" t="s">
        <v>838</v>
      </c>
      <c r="D25" s="18" t="s">
        <v>45</v>
      </c>
      <c r="E25" s="14">
        <v>30</v>
      </c>
      <c r="F25" s="432" t="s">
        <v>796</v>
      </c>
      <c r="G25" s="196" t="s">
        <v>946</v>
      </c>
      <c r="H25" s="196"/>
      <c r="I25" s="143"/>
      <c r="J25" s="31">
        <f>VLOOKUP($A25&amp;J$95,決統データ!$A$3:$DE$187,$E25+19,)</f>
        <v>0</v>
      </c>
      <c r="K25" s="31">
        <f>VLOOKUP($A25&amp;K$95,決統データ!$A$3:$DE$187,$E25+19,)</f>
        <v>0</v>
      </c>
      <c r="L25" s="31">
        <f>VLOOKUP($A25&amp;L$95,決統データ!$A$3:$DE$187,$E25+19,)</f>
        <v>0</v>
      </c>
      <c r="M25" s="31">
        <f>VLOOKUP($A25&amp;M$95,決統データ!$A$3:$DE$187,$E25+19,)</f>
        <v>0</v>
      </c>
      <c r="N25" s="128">
        <f t="shared" si="1"/>
        <v>0</v>
      </c>
    </row>
    <row r="26" spans="1:14" ht="15" customHeight="1" x14ac:dyDescent="0.2">
      <c r="A26" s="208" t="str">
        <f t="shared" ref="A26" si="5">+B26&amp;C26&amp;D26</f>
        <v>0400701</v>
      </c>
      <c r="B26" s="189" t="s">
        <v>778</v>
      </c>
      <c r="C26" s="16" t="s">
        <v>838</v>
      </c>
      <c r="D26" s="18" t="s">
        <v>45</v>
      </c>
      <c r="E26" s="14">
        <v>31</v>
      </c>
      <c r="F26" s="432"/>
      <c r="G26" s="196" t="s">
        <v>792</v>
      </c>
      <c r="H26" s="196"/>
      <c r="I26" s="143"/>
      <c r="J26" s="31">
        <f>VLOOKUP($A26&amp;J$95,決統データ!$A$3:$DE$187,$E26+19,)</f>
        <v>0</v>
      </c>
      <c r="K26" s="31">
        <f>VLOOKUP($A26&amp;K$95,決統データ!$A$3:$DE$187,$E26+19,)</f>
        <v>0</v>
      </c>
      <c r="L26" s="31">
        <f>VLOOKUP($A26&amp;L$95,決統データ!$A$3:$DE$187,$E26+19,)</f>
        <v>0</v>
      </c>
      <c r="M26" s="31">
        <f>VLOOKUP($A26&amp;M$95,決統データ!$A$3:$DE$187,$E26+19,)</f>
        <v>0</v>
      </c>
      <c r="N26" s="128">
        <f t="shared" si="1"/>
        <v>0</v>
      </c>
    </row>
    <row r="27" spans="1:14" ht="15" customHeight="1" x14ac:dyDescent="0.2">
      <c r="A27" s="17" t="str">
        <f t="shared" si="4"/>
        <v>0400701</v>
      </c>
      <c r="B27" s="189" t="s">
        <v>778</v>
      </c>
      <c r="C27" s="16" t="s">
        <v>838</v>
      </c>
      <c r="D27" s="18" t="s">
        <v>45</v>
      </c>
      <c r="E27" s="14">
        <v>32</v>
      </c>
      <c r="F27" s="432"/>
      <c r="G27" s="196" t="s">
        <v>793</v>
      </c>
      <c r="H27" s="196"/>
      <c r="I27" s="143"/>
      <c r="J27" s="31">
        <f>VLOOKUP($A27&amp;J$95,決統データ!$A$3:$DE$187,$E27+19,)</f>
        <v>0</v>
      </c>
      <c r="K27" s="31">
        <f>VLOOKUP($A27&amp;K$95,決統データ!$A$3:$DE$187,$E27+19,)</f>
        <v>0</v>
      </c>
      <c r="L27" s="31">
        <f>VLOOKUP($A27&amp;L$95,決統データ!$A$3:$DE$187,$E27+19,)</f>
        <v>0</v>
      </c>
      <c r="M27" s="31">
        <f>VLOOKUP($A27&amp;M$95,決統データ!$A$3:$DE$187,$E27+19,)</f>
        <v>0</v>
      </c>
      <c r="N27" s="128">
        <f t="shared" si="1"/>
        <v>0</v>
      </c>
    </row>
    <row r="28" spans="1:14" ht="15" customHeight="1" x14ac:dyDescent="0.2">
      <c r="A28" s="17" t="str">
        <f t="shared" si="4"/>
        <v>0400701</v>
      </c>
      <c r="B28" s="189" t="s">
        <v>778</v>
      </c>
      <c r="C28" s="16" t="s">
        <v>838</v>
      </c>
      <c r="D28" s="18" t="s">
        <v>45</v>
      </c>
      <c r="E28" s="14">
        <v>33</v>
      </c>
      <c r="F28" s="432"/>
      <c r="G28" s="196" t="s">
        <v>794</v>
      </c>
      <c r="H28" s="196"/>
      <c r="I28" s="143"/>
      <c r="J28" s="31">
        <f>VLOOKUP($A28&amp;J$95,決統データ!$A$3:$DE$187,$E28+19,)</f>
        <v>0</v>
      </c>
      <c r="K28" s="31">
        <f>VLOOKUP($A28&amp;K$95,決統データ!$A$3:$DE$187,$E28+19,)</f>
        <v>0</v>
      </c>
      <c r="L28" s="31">
        <f>VLOOKUP($A28&amp;L$95,決統データ!$A$3:$DE$187,$E28+19,)</f>
        <v>0</v>
      </c>
      <c r="M28" s="31">
        <f>VLOOKUP($A28&amp;M$95,決統データ!$A$3:$DE$187,$E28+19,)</f>
        <v>0</v>
      </c>
      <c r="N28" s="128">
        <f t="shared" si="1"/>
        <v>0</v>
      </c>
    </row>
    <row r="29" spans="1:14" ht="15" customHeight="1" x14ac:dyDescent="0.2">
      <c r="A29" s="17" t="str">
        <f t="shared" si="4"/>
        <v>0400701</v>
      </c>
      <c r="B29" s="18" t="s">
        <v>778</v>
      </c>
      <c r="C29" s="18" t="s">
        <v>838</v>
      </c>
      <c r="D29" s="18" t="s">
        <v>45</v>
      </c>
      <c r="E29" s="14">
        <v>34</v>
      </c>
      <c r="F29" s="432"/>
      <c r="G29" s="196" t="s">
        <v>944</v>
      </c>
      <c r="H29" s="196"/>
      <c r="I29" s="203"/>
      <c r="J29" s="31">
        <f>VLOOKUP($A29&amp;J$95,決統データ!$A$3:$DE$187,$E29+19,)</f>
        <v>0</v>
      </c>
      <c r="K29" s="31">
        <f>VLOOKUP($A29&amp;K$95,決統データ!$A$3:$DE$187,$E29+19,)</f>
        <v>0</v>
      </c>
      <c r="L29" s="31">
        <f>VLOOKUP($A29&amp;L$95,決統データ!$A$3:$DE$187,$E29+19,)</f>
        <v>0</v>
      </c>
      <c r="M29" s="31">
        <f>VLOOKUP($A29&amp;M$95,決統データ!$A$3:$DE$187,$E29+19,)</f>
        <v>0</v>
      </c>
      <c r="N29" s="128">
        <f t="shared" si="1"/>
        <v>0</v>
      </c>
    </row>
    <row r="30" spans="1:14" ht="15" customHeight="1" x14ac:dyDescent="0.2">
      <c r="A30" s="208" t="str">
        <f t="shared" ref="A30" si="6">+B30&amp;C30&amp;D30</f>
        <v>0400701</v>
      </c>
      <c r="B30" s="189" t="s">
        <v>778</v>
      </c>
      <c r="C30" s="16" t="s">
        <v>838</v>
      </c>
      <c r="D30" s="18" t="s">
        <v>45</v>
      </c>
      <c r="E30" s="14">
        <v>35</v>
      </c>
      <c r="F30" s="432"/>
      <c r="G30" s="196" t="s">
        <v>945</v>
      </c>
      <c r="H30" s="196"/>
      <c r="I30" s="203"/>
      <c r="J30" s="31">
        <f>VLOOKUP($A30&amp;J$95,決統データ!$A$3:$DE$187,$E30+19,)</f>
        <v>11502</v>
      </c>
      <c r="K30" s="31">
        <f>VLOOKUP($A30&amp;K$95,決統データ!$A$3:$DE$187,$E30+19,)</f>
        <v>24017</v>
      </c>
      <c r="L30" s="31">
        <f>VLOOKUP($A30&amp;L$95,決統データ!$A$3:$DE$187,$E30+19,)</f>
        <v>1378</v>
      </c>
      <c r="M30" s="31">
        <f>VLOOKUP($A30&amp;M$95,決統データ!$A$3:$DE$187,$E30+19,)</f>
        <v>1680</v>
      </c>
      <c r="N30" s="128">
        <f t="shared" si="1"/>
        <v>38577</v>
      </c>
    </row>
    <row r="31" spans="1:14" ht="15" customHeight="1" x14ac:dyDescent="0.2">
      <c r="A31" s="17" t="str">
        <f t="shared" si="4"/>
        <v>0400701</v>
      </c>
      <c r="B31" s="18" t="s">
        <v>778</v>
      </c>
      <c r="C31" s="18" t="s">
        <v>838</v>
      </c>
      <c r="D31" s="18" t="s">
        <v>45</v>
      </c>
      <c r="E31" s="14">
        <v>36</v>
      </c>
      <c r="F31" s="432"/>
      <c r="G31" s="196" t="s">
        <v>909</v>
      </c>
      <c r="H31" s="196"/>
      <c r="I31" s="143"/>
      <c r="J31" s="31">
        <f>VLOOKUP($A31&amp;J$95,決統データ!$A$3:$DE$187,$E31+19,)</f>
        <v>0</v>
      </c>
      <c r="K31" s="31">
        <f>VLOOKUP($A31&amp;K$95,決統データ!$A$3:$DE$187,$E31+19,)</f>
        <v>0</v>
      </c>
      <c r="L31" s="31">
        <f>VLOOKUP($A31&amp;L$95,決統データ!$A$3:$DE$187,$E31+19,)</f>
        <v>0</v>
      </c>
      <c r="M31" s="31">
        <f>VLOOKUP($A31&amp;M$95,決統データ!$A$3:$DE$187,$E31+19,)</f>
        <v>0</v>
      </c>
      <c r="N31" s="128">
        <f t="shared" si="1"/>
        <v>0</v>
      </c>
    </row>
    <row r="32" spans="1:14" ht="15" customHeight="1" x14ac:dyDescent="0.2">
      <c r="A32" s="17" t="str">
        <f t="shared" si="4"/>
        <v>0400701</v>
      </c>
      <c r="B32" s="18" t="s">
        <v>778</v>
      </c>
      <c r="C32" s="18" t="s">
        <v>838</v>
      </c>
      <c r="D32" s="18" t="s">
        <v>45</v>
      </c>
      <c r="E32" s="14">
        <v>37</v>
      </c>
      <c r="F32" s="432"/>
      <c r="G32" s="196" t="s">
        <v>908</v>
      </c>
      <c r="H32" s="196"/>
      <c r="I32" s="143"/>
      <c r="J32" s="31">
        <f>VLOOKUP($A32&amp;J$95,決統データ!$A$3:$DE$187,$E32+19,)</f>
        <v>0</v>
      </c>
      <c r="K32" s="31">
        <f>VLOOKUP($A32&amp;K$95,決統データ!$A$3:$DE$187,$E32+19,)</f>
        <v>0</v>
      </c>
      <c r="L32" s="31">
        <f>VLOOKUP($A32&amp;L$95,決統データ!$A$3:$DE$187,$E32+19,)</f>
        <v>0</v>
      </c>
      <c r="M32" s="31">
        <f>VLOOKUP($A32&amp;M$95,決統データ!$A$3:$DE$187,$E32+19,)</f>
        <v>0</v>
      </c>
      <c r="N32" s="128">
        <f t="shared" si="1"/>
        <v>0</v>
      </c>
    </row>
    <row r="33" spans="1:14" ht="15" customHeight="1" x14ac:dyDescent="0.2">
      <c r="A33" s="17" t="str">
        <f t="shared" si="4"/>
        <v>0400701</v>
      </c>
      <c r="B33" s="189" t="s">
        <v>778</v>
      </c>
      <c r="C33" s="16" t="s">
        <v>838</v>
      </c>
      <c r="D33" s="18" t="s">
        <v>45</v>
      </c>
      <c r="E33" s="14">
        <v>38</v>
      </c>
      <c r="F33" s="432"/>
      <c r="G33" s="196" t="s">
        <v>19</v>
      </c>
      <c r="H33" s="196"/>
      <c r="I33" s="143"/>
      <c r="J33" s="31">
        <f>VLOOKUP($A33&amp;J$95,決統データ!$A$3:$DE$187,$E33+19,)</f>
        <v>0</v>
      </c>
      <c r="K33" s="31">
        <f>VLOOKUP($A33&amp;K$95,決統データ!$A$3:$DE$187,$E33+19,)</f>
        <v>0</v>
      </c>
      <c r="L33" s="31">
        <f>VLOOKUP($A33&amp;L$95,決統データ!$A$3:$DE$187,$E33+19,)</f>
        <v>0</v>
      </c>
      <c r="M33" s="31">
        <f>VLOOKUP($A33&amp;M$95,決統データ!$A$3:$DE$187,$E33+19,)</f>
        <v>0</v>
      </c>
      <c r="N33" s="128">
        <f t="shared" si="1"/>
        <v>0</v>
      </c>
    </row>
    <row r="34" spans="1:14" ht="15" customHeight="1" x14ac:dyDescent="0.2">
      <c r="A34" s="17" t="str">
        <f t="shared" si="4"/>
        <v>0400701</v>
      </c>
      <c r="B34" s="18" t="s">
        <v>778</v>
      </c>
      <c r="C34" s="18" t="s">
        <v>838</v>
      </c>
      <c r="D34" s="18" t="s">
        <v>45</v>
      </c>
      <c r="E34" s="14">
        <v>39</v>
      </c>
      <c r="F34" s="420" t="s">
        <v>797</v>
      </c>
      <c r="G34" s="420"/>
      <c r="H34" s="420"/>
      <c r="I34" s="52" t="s">
        <v>1</v>
      </c>
      <c r="J34" s="31">
        <f>VLOOKUP($A34&amp;J$95,決統データ!$A$3:$DE$187,$E34+19,)</f>
        <v>0</v>
      </c>
      <c r="K34" s="31">
        <f>VLOOKUP($A34&amp;K$95,決統データ!$A$3:$DE$187,$E34+19,)</f>
        <v>0</v>
      </c>
      <c r="L34" s="31">
        <f>VLOOKUP($A34&amp;L$95,決統データ!$A$3:$DE$187,$E34+19,)</f>
        <v>0</v>
      </c>
      <c r="M34" s="31">
        <f>VLOOKUP($A34&amp;M$95,決統データ!$A$3:$DE$187,$E34+19,)</f>
        <v>0</v>
      </c>
      <c r="N34" s="128">
        <f t="shared" si="1"/>
        <v>0</v>
      </c>
    </row>
    <row r="35" spans="1:14" ht="15" customHeight="1" x14ac:dyDescent="0.2">
      <c r="A35" s="17" t="str">
        <f t="shared" si="4"/>
        <v>0400701</v>
      </c>
      <c r="B35" s="18" t="s">
        <v>778</v>
      </c>
      <c r="C35" s="18" t="s">
        <v>838</v>
      </c>
      <c r="D35" s="18" t="s">
        <v>45</v>
      </c>
      <c r="E35" s="14">
        <v>40</v>
      </c>
      <c r="F35" s="420"/>
      <c r="G35" s="420"/>
      <c r="H35" s="420"/>
      <c r="I35" s="51" t="s">
        <v>2</v>
      </c>
      <c r="J35" s="31">
        <f>VLOOKUP($A35&amp;J$95,決統データ!$A$3:$DE$187,$E35+19,)</f>
        <v>11502</v>
      </c>
      <c r="K35" s="31">
        <f>VLOOKUP($A35&amp;K$95,決統データ!$A$3:$DE$187,$E35+19,)</f>
        <v>24017</v>
      </c>
      <c r="L35" s="31">
        <f>VLOOKUP($A35&amp;L$95,決統データ!$A$3:$DE$187,$E35+19,)</f>
        <v>1378</v>
      </c>
      <c r="M35" s="31">
        <f>VLOOKUP($A35&amp;M$95,決統データ!$A$3:$DE$187,$E35+19,)</f>
        <v>1680</v>
      </c>
      <c r="N35" s="128">
        <f t="shared" si="1"/>
        <v>38577</v>
      </c>
    </row>
    <row r="36" spans="1:14" ht="15" customHeight="1" x14ac:dyDescent="0.2">
      <c r="A36" s="17" t="str">
        <f t="shared" si="4"/>
        <v>0400701</v>
      </c>
      <c r="B36" s="18" t="s">
        <v>778</v>
      </c>
      <c r="C36" s="18" t="s">
        <v>838</v>
      </c>
      <c r="D36" s="18" t="s">
        <v>45</v>
      </c>
      <c r="E36" s="14">
        <v>41</v>
      </c>
      <c r="F36" s="420" t="s">
        <v>798</v>
      </c>
      <c r="G36" s="420"/>
      <c r="H36" s="420"/>
      <c r="I36" s="52" t="s">
        <v>1</v>
      </c>
      <c r="J36" s="31">
        <f>VLOOKUP($A36&amp;J$95,決統データ!$A$3:$DE$187,$E36+19,)</f>
        <v>11502</v>
      </c>
      <c r="K36" s="31">
        <f>VLOOKUP($A36&amp;K$95,決統データ!$A$3:$DE$187,$E36+19,)</f>
        <v>24017</v>
      </c>
      <c r="L36" s="31">
        <f>VLOOKUP($A36&amp;L$95,決統データ!$A$3:$DE$187,$E36+19,)</f>
        <v>1378</v>
      </c>
      <c r="M36" s="31">
        <f>VLOOKUP($A36&amp;M$95,決統データ!$A$3:$DE$187,$E36+19,)</f>
        <v>1680</v>
      </c>
      <c r="N36" s="128">
        <f t="shared" si="1"/>
        <v>38577</v>
      </c>
    </row>
    <row r="37" spans="1:14" ht="15" customHeight="1" x14ac:dyDescent="0.2">
      <c r="A37" s="17" t="str">
        <f t="shared" si="4"/>
        <v>0400701</v>
      </c>
      <c r="B37" s="18" t="s">
        <v>778</v>
      </c>
      <c r="C37" s="18" t="s">
        <v>838</v>
      </c>
      <c r="D37" s="18" t="s">
        <v>45</v>
      </c>
      <c r="E37" s="14">
        <v>42</v>
      </c>
      <c r="F37" s="420"/>
      <c r="G37" s="420"/>
      <c r="H37" s="420"/>
      <c r="I37" s="51" t="s">
        <v>2</v>
      </c>
      <c r="J37" s="31">
        <f>VLOOKUP($A37&amp;J$95,決統データ!$A$3:$DE$187,$E37+19,)</f>
        <v>0</v>
      </c>
      <c r="K37" s="31">
        <f>VLOOKUP($A37&amp;K$95,決統データ!$A$3:$DE$187,$E37+19,)</f>
        <v>0</v>
      </c>
      <c r="L37" s="31">
        <f>VLOOKUP($A37&amp;L$95,決統データ!$A$3:$DE$187,$E37+19,)</f>
        <v>0</v>
      </c>
      <c r="M37" s="31">
        <f>VLOOKUP($A37&amp;M$95,決統データ!$A$3:$DE$187,$E37+19,)</f>
        <v>0</v>
      </c>
      <c r="N37" s="128">
        <f t="shared" si="1"/>
        <v>0</v>
      </c>
    </row>
    <row r="38" spans="1:14" ht="15" customHeight="1" x14ac:dyDescent="0.2">
      <c r="A38" s="17" t="str">
        <f t="shared" si="4"/>
        <v>0400701</v>
      </c>
      <c r="B38" s="18" t="s">
        <v>778</v>
      </c>
      <c r="C38" s="18" t="s">
        <v>838</v>
      </c>
      <c r="D38" s="18" t="s">
        <v>45</v>
      </c>
      <c r="E38" s="14">
        <v>43</v>
      </c>
      <c r="F38" s="424" t="s">
        <v>801</v>
      </c>
      <c r="G38" s="421" t="s">
        <v>799</v>
      </c>
      <c r="H38" s="422"/>
      <c r="I38" s="423"/>
      <c r="J38" s="219">
        <f>VLOOKUP($A38&amp;J$95,決統データ!$A$3:$DE$187,$E38+19,)/100</f>
        <v>115.02</v>
      </c>
      <c r="K38" s="219">
        <f>VLOOKUP($A38&amp;K$95,決統データ!$A$3:$DE$187,$E38+19,)/100</f>
        <v>240.17</v>
      </c>
      <c r="L38" s="219">
        <f>VLOOKUP($A38&amp;L$95,決統データ!$A$3:$DE$187,$E38+19,)/100</f>
        <v>13.78</v>
      </c>
      <c r="M38" s="219">
        <f>VLOOKUP($A38&amp;M$95,決統データ!$A$3:$DE$187,$E38+19,)/100</f>
        <v>16.8</v>
      </c>
      <c r="N38" s="220">
        <f>SUM(J38:M38)</f>
        <v>385.77</v>
      </c>
    </row>
    <row r="39" spans="1:14" ht="15" customHeight="1" x14ac:dyDescent="0.2">
      <c r="A39" s="17" t="str">
        <f t="shared" si="4"/>
        <v>0400701</v>
      </c>
      <c r="B39" s="18" t="s">
        <v>778</v>
      </c>
      <c r="C39" s="18" t="s">
        <v>838</v>
      </c>
      <c r="D39" s="18" t="s">
        <v>45</v>
      </c>
      <c r="E39" s="14">
        <v>44</v>
      </c>
      <c r="F39" s="430"/>
      <c r="G39" s="282" t="s">
        <v>800</v>
      </c>
      <c r="H39" s="196" t="s">
        <v>946</v>
      </c>
      <c r="I39" s="49"/>
      <c r="J39" s="31">
        <f>VLOOKUP($A39&amp;J$95,決統データ!$A$3:$DE$187,$E39+19,)</f>
        <v>0</v>
      </c>
      <c r="K39" s="31">
        <f>VLOOKUP($A39&amp;K$95,決統データ!$A$3:$DE$187,$E39+19,)</f>
        <v>0</v>
      </c>
      <c r="L39" s="31">
        <f>VLOOKUP($A39&amp;L$95,決統データ!$A$3:$DE$187,$E39+19,)</f>
        <v>0</v>
      </c>
      <c r="M39" s="31">
        <f>VLOOKUP($A39&amp;M$95,決統データ!$A$3:$DE$187,$E39+19,)</f>
        <v>0</v>
      </c>
      <c r="N39" s="128">
        <f t="shared" si="1"/>
        <v>0</v>
      </c>
    </row>
    <row r="40" spans="1:14" ht="15" customHeight="1" x14ac:dyDescent="0.2">
      <c r="A40" s="17" t="str">
        <f t="shared" ref="A40" si="7">+B40&amp;C40&amp;D40</f>
        <v>0400701</v>
      </c>
      <c r="B40" s="18" t="s">
        <v>778</v>
      </c>
      <c r="C40" s="18" t="s">
        <v>838</v>
      </c>
      <c r="D40" s="18" t="s">
        <v>45</v>
      </c>
      <c r="E40" s="14">
        <v>45</v>
      </c>
      <c r="F40" s="430"/>
      <c r="G40" s="282"/>
      <c r="H40" s="215" t="s">
        <v>792</v>
      </c>
      <c r="I40" s="51"/>
      <c r="J40" s="31">
        <f>VLOOKUP($A40&amp;J$95,決統データ!$A$3:$DE$187,$E40+19,)</f>
        <v>3600</v>
      </c>
      <c r="K40" s="31">
        <f>VLOOKUP($A40&amp;K$95,決統データ!$A$3:$DE$187,$E40+19,)</f>
        <v>3600</v>
      </c>
      <c r="L40" s="31">
        <f>VLOOKUP($A40&amp;L$95,決統データ!$A$3:$DE$187,$E40+19,)</f>
        <v>3200</v>
      </c>
      <c r="M40" s="31">
        <f>VLOOKUP($A40&amp;M$95,決統データ!$A$3:$DE$187,$E40+19,)</f>
        <v>3200</v>
      </c>
      <c r="N40" s="128">
        <f t="shared" si="1"/>
        <v>13600</v>
      </c>
    </row>
    <row r="41" spans="1:14" ht="15" customHeight="1" x14ac:dyDescent="0.2">
      <c r="A41" s="17" t="str">
        <f t="shared" si="4"/>
        <v>0400701</v>
      </c>
      <c r="B41" s="18" t="s">
        <v>778</v>
      </c>
      <c r="C41" s="18" t="s">
        <v>838</v>
      </c>
      <c r="D41" s="18" t="s">
        <v>45</v>
      </c>
      <c r="E41" s="14">
        <v>46</v>
      </c>
      <c r="F41" s="430"/>
      <c r="G41" s="282"/>
      <c r="H41" s="215" t="s">
        <v>793</v>
      </c>
      <c r="I41" s="49"/>
      <c r="J41" s="31">
        <f>VLOOKUP($A41&amp;J$95,決統データ!$A$3:$DE$187,$E41+19,)</f>
        <v>0</v>
      </c>
      <c r="K41" s="31">
        <f>VLOOKUP($A41&amp;K$95,決統データ!$A$3:$DE$187,$E41+19,)</f>
        <v>0</v>
      </c>
      <c r="L41" s="31">
        <f>VLOOKUP($A41&amp;L$95,決統データ!$A$3:$DE$187,$E41+19,)</f>
        <v>0</v>
      </c>
      <c r="M41" s="31">
        <f>VLOOKUP($A41&amp;M$95,決統データ!$A$3:$DE$187,$E41+19,)</f>
        <v>0</v>
      </c>
      <c r="N41" s="128">
        <f t="shared" si="1"/>
        <v>0</v>
      </c>
    </row>
    <row r="42" spans="1:14" ht="15" customHeight="1" x14ac:dyDescent="0.2">
      <c r="A42" s="17" t="str">
        <f t="shared" si="4"/>
        <v>0400701</v>
      </c>
      <c r="B42" s="18" t="s">
        <v>778</v>
      </c>
      <c r="C42" s="18" t="s">
        <v>838</v>
      </c>
      <c r="D42" s="18" t="s">
        <v>45</v>
      </c>
      <c r="E42" s="14">
        <v>47</v>
      </c>
      <c r="F42" s="430"/>
      <c r="G42" s="282"/>
      <c r="H42" s="204" t="s">
        <v>794</v>
      </c>
      <c r="I42" s="49"/>
      <c r="J42" s="31">
        <f>VLOOKUP($A42&amp;J$95,決統データ!$A$3:$DE$187,$E42+19,)</f>
        <v>0</v>
      </c>
      <c r="K42" s="31">
        <f>VLOOKUP($A42&amp;K$95,決統データ!$A$3:$DE$187,$E42+19,)</f>
        <v>0</v>
      </c>
      <c r="L42" s="31">
        <f>VLOOKUP($A42&amp;L$95,決統データ!$A$3:$DE$187,$E42+19,)</f>
        <v>0</v>
      </c>
      <c r="M42" s="31">
        <f>VLOOKUP($A42&amp;M$95,決統データ!$A$3:$DE$187,$E42+19,)</f>
        <v>0</v>
      </c>
      <c r="N42" s="128">
        <f t="shared" si="1"/>
        <v>0</v>
      </c>
    </row>
    <row r="43" spans="1:14" ht="15" customHeight="1" x14ac:dyDescent="0.2">
      <c r="A43" s="17" t="str">
        <f t="shared" si="4"/>
        <v>0400701</v>
      </c>
      <c r="B43" s="18" t="s">
        <v>778</v>
      </c>
      <c r="C43" s="18" t="s">
        <v>838</v>
      </c>
      <c r="D43" s="18" t="s">
        <v>45</v>
      </c>
      <c r="E43" s="14">
        <v>48</v>
      </c>
      <c r="F43" s="430"/>
      <c r="G43" s="282"/>
      <c r="H43" s="196" t="s">
        <v>944</v>
      </c>
      <c r="I43" s="49"/>
      <c r="J43" s="219">
        <f>VLOOKUP($A43&amp;J$95,決統データ!$A$3:$DE$187,$E43+19,)/100</f>
        <v>0</v>
      </c>
      <c r="K43" s="219">
        <f>VLOOKUP($A43&amp;K$95,決統データ!$A$3:$DE$187,$E43+19,)/100</f>
        <v>0</v>
      </c>
      <c r="L43" s="219">
        <f>VLOOKUP($A43&amp;L$95,決統データ!$A$3:$DE$187,$E43+19,)/100</f>
        <v>0</v>
      </c>
      <c r="M43" s="219">
        <f>VLOOKUP($A43&amp;M$95,決統データ!$A$3:$DE$187,$E43+19,)/100</f>
        <v>0</v>
      </c>
      <c r="N43" s="220">
        <f t="shared" si="1"/>
        <v>0</v>
      </c>
    </row>
    <row r="44" spans="1:14" ht="15" customHeight="1" x14ac:dyDescent="0.2">
      <c r="A44" s="17" t="str">
        <f t="shared" ref="A44" si="8">+B44&amp;C44&amp;D44</f>
        <v>0400701</v>
      </c>
      <c r="B44" s="18" t="s">
        <v>778</v>
      </c>
      <c r="C44" s="18" t="s">
        <v>838</v>
      </c>
      <c r="D44" s="18" t="s">
        <v>45</v>
      </c>
      <c r="E44" s="14">
        <v>49</v>
      </c>
      <c r="F44" s="430"/>
      <c r="G44" s="282"/>
      <c r="H44" s="196" t="s">
        <v>945</v>
      </c>
      <c r="I44" s="51"/>
      <c r="J44" s="219">
        <f>VLOOKUP($A44&amp;J$95,決統データ!$A$3:$DE$187,$E44+19,)/100</f>
        <v>0</v>
      </c>
      <c r="K44" s="219">
        <f>VLOOKUP($A44&amp;K$95,決統データ!$A$3:$DE$187,$E44+19,)/100</f>
        <v>0</v>
      </c>
      <c r="L44" s="219">
        <f>VLOOKUP($A44&amp;L$95,決統データ!$A$3:$DE$187,$E44+19,)/100</f>
        <v>0</v>
      </c>
      <c r="M44" s="219">
        <f>VLOOKUP($A44&amp;M$95,決統データ!$A$3:$DE$187,$E44+19,)/100</f>
        <v>0</v>
      </c>
      <c r="N44" s="220">
        <f t="shared" si="1"/>
        <v>0</v>
      </c>
    </row>
    <row r="45" spans="1:14" ht="15" customHeight="1" x14ac:dyDescent="0.2">
      <c r="A45" s="17" t="str">
        <f t="shared" si="4"/>
        <v>0400701</v>
      </c>
      <c r="B45" s="18" t="s">
        <v>778</v>
      </c>
      <c r="C45" s="18" t="s">
        <v>838</v>
      </c>
      <c r="D45" s="18" t="s">
        <v>45</v>
      </c>
      <c r="E45" s="14">
        <v>50</v>
      </c>
      <c r="F45" s="430"/>
      <c r="G45" s="282"/>
      <c r="H45" s="206" t="s">
        <v>909</v>
      </c>
      <c r="I45" s="49"/>
      <c r="J45" s="31">
        <f>VLOOKUP($A45&amp;J$95,決統データ!$A$3:$DE$187,$E45+19,)</f>
        <v>3600</v>
      </c>
      <c r="K45" s="31">
        <f>VLOOKUP($A45&amp;K$95,決統データ!$A$3:$DE$187,$E45+19,)</f>
        <v>3600</v>
      </c>
      <c r="L45" s="31">
        <f>VLOOKUP($A45&amp;L$95,決統データ!$A$3:$DE$187,$E45+19,)</f>
        <v>3200</v>
      </c>
      <c r="M45" s="31">
        <f>VLOOKUP($A45&amp;M$95,決統データ!$A$3:$DE$187,$E45+19,)</f>
        <v>3200</v>
      </c>
      <c r="N45" s="128">
        <f t="shared" si="1"/>
        <v>13600</v>
      </c>
    </row>
    <row r="46" spans="1:14" ht="15" customHeight="1" x14ac:dyDescent="0.2">
      <c r="A46" s="17" t="str">
        <f t="shared" si="4"/>
        <v>0400701</v>
      </c>
      <c r="B46" s="18" t="s">
        <v>778</v>
      </c>
      <c r="C46" s="18" t="s">
        <v>838</v>
      </c>
      <c r="D46" s="18" t="s">
        <v>45</v>
      </c>
      <c r="E46" s="14">
        <v>51</v>
      </c>
      <c r="F46" s="431"/>
      <c r="G46" s="282"/>
      <c r="H46" s="205" t="s">
        <v>910</v>
      </c>
      <c r="I46" s="78"/>
      <c r="J46" s="31">
        <f>VLOOKUP($A46&amp;J$95,決統データ!$A$3:$DE$187,$E46+19,)</f>
        <v>0</v>
      </c>
      <c r="K46" s="31">
        <f>VLOOKUP($A46&amp;K$95,決統データ!$A$3:$DE$187,$E46+19,)</f>
        <v>0</v>
      </c>
      <c r="L46" s="31">
        <f>VLOOKUP($A46&amp;L$95,決統データ!$A$3:$DE$187,$E46+19,)</f>
        <v>0</v>
      </c>
      <c r="M46" s="31">
        <f>VLOOKUP($A46&amp;M$95,決統データ!$A$3:$DE$187,$E46+19,)</f>
        <v>0</v>
      </c>
      <c r="N46" s="128">
        <f t="shared" si="1"/>
        <v>0</v>
      </c>
    </row>
    <row r="47" spans="1:14" ht="15" customHeight="1" x14ac:dyDescent="0.2">
      <c r="A47" s="17" t="str">
        <f t="shared" si="4"/>
        <v>0400701</v>
      </c>
      <c r="B47" s="18" t="s">
        <v>778</v>
      </c>
      <c r="C47" s="18" t="s">
        <v>838</v>
      </c>
      <c r="D47" s="18" t="s">
        <v>45</v>
      </c>
      <c r="E47" s="14">
        <v>52</v>
      </c>
      <c r="F47" s="406" t="s">
        <v>805</v>
      </c>
      <c r="G47" s="433"/>
      <c r="H47" s="407"/>
      <c r="I47" s="78" t="s">
        <v>802</v>
      </c>
      <c r="J47" s="31">
        <f>VLOOKUP($A47&amp;J$95,決統データ!$A$3:$DE$187,$E47+19,)</f>
        <v>0</v>
      </c>
      <c r="K47" s="31">
        <f>VLOOKUP($A47&amp;K$95,決統データ!$A$3:$DE$187,$E47+19,)</f>
        <v>0</v>
      </c>
      <c r="L47" s="31">
        <f>VLOOKUP($A47&amp;L$95,決統データ!$A$3:$DE$187,$E47+19,)</f>
        <v>0</v>
      </c>
      <c r="M47" s="31">
        <f>VLOOKUP($A47&amp;M$95,決統データ!$A$3:$DE$187,$E47+19,)</f>
        <v>0</v>
      </c>
      <c r="N47" s="128">
        <f t="shared" si="1"/>
        <v>0</v>
      </c>
    </row>
    <row r="48" spans="1:14" ht="15" customHeight="1" x14ac:dyDescent="0.2">
      <c r="A48" s="17" t="str">
        <f t="shared" si="4"/>
        <v>0400701</v>
      </c>
      <c r="B48" s="18" t="s">
        <v>778</v>
      </c>
      <c r="C48" s="18" t="s">
        <v>838</v>
      </c>
      <c r="D48" s="18" t="s">
        <v>45</v>
      </c>
      <c r="E48" s="14">
        <v>53</v>
      </c>
      <c r="F48" s="434"/>
      <c r="G48" s="435"/>
      <c r="H48" s="436"/>
      <c r="I48" s="192" t="s">
        <v>803</v>
      </c>
      <c r="J48" s="218">
        <f>VLOOKUP($A48&amp;J$95,決統データ!$A$3:$DE$187,$E48+19,)</f>
        <v>0</v>
      </c>
      <c r="K48" s="218">
        <f>VLOOKUP($A48&amp;K$95,決統データ!$A$3:$DE$187,$E48+19,)</f>
        <v>0</v>
      </c>
      <c r="L48" s="218">
        <f>VLOOKUP($A48&amp;L$95,決統データ!$A$3:$DE$187,$E48+19,)</f>
        <v>0</v>
      </c>
      <c r="M48" s="218">
        <f>VLOOKUP($A48&amp;M$95,決統データ!$A$3:$DE$187,$E48+19,)</f>
        <v>0</v>
      </c>
      <c r="N48" s="128"/>
    </row>
    <row r="49" spans="1:197" ht="15" customHeight="1" x14ac:dyDescent="0.2">
      <c r="A49" s="17" t="str">
        <f t="shared" si="4"/>
        <v>0400701</v>
      </c>
      <c r="B49" s="18" t="s">
        <v>778</v>
      </c>
      <c r="C49" s="18" t="s">
        <v>838</v>
      </c>
      <c r="D49" s="18" t="s">
        <v>45</v>
      </c>
      <c r="E49" s="14">
        <v>54</v>
      </c>
      <c r="F49" s="408"/>
      <c r="G49" s="437"/>
      <c r="H49" s="409"/>
      <c r="I49" s="192" t="s">
        <v>804</v>
      </c>
      <c r="J49" s="218">
        <f>VLOOKUP($A49&amp;J$95,決統データ!$A$3:$DE$187,$E49+19,)</f>
        <v>20</v>
      </c>
      <c r="K49" s="218">
        <f>VLOOKUP($A49&amp;K$95,決統データ!$A$3:$DE$187,$E49+19,)</f>
        <v>20</v>
      </c>
      <c r="L49" s="218">
        <f>VLOOKUP($A49&amp;L$95,決統データ!$A$3:$DE$187,$E49+19,)</f>
        <v>20</v>
      </c>
      <c r="M49" s="218">
        <f>VLOOKUP($A49&amp;M$95,決統データ!$A$3:$DE$187,$E49+19,)</f>
        <v>20</v>
      </c>
      <c r="N49" s="128"/>
    </row>
    <row r="50" spans="1:197" ht="15" customHeight="1" x14ac:dyDescent="0.2">
      <c r="A50" s="17" t="str">
        <f t="shared" si="4"/>
        <v>0400701</v>
      </c>
      <c r="B50" s="18" t="s">
        <v>778</v>
      </c>
      <c r="C50" s="18" t="s">
        <v>838</v>
      </c>
      <c r="D50" s="18" t="s">
        <v>45</v>
      </c>
      <c r="E50" s="14">
        <v>59</v>
      </c>
      <c r="F50" s="195" t="s">
        <v>806</v>
      </c>
      <c r="G50" s="196"/>
      <c r="H50" s="196"/>
      <c r="I50" s="143"/>
      <c r="J50" s="31">
        <f>VLOOKUP($A50&amp;J$95,決統データ!$A$3:$DE$187,$E50+19,)</f>
        <v>0</v>
      </c>
      <c r="K50" s="31">
        <f>VLOOKUP($A50&amp;K$95,決統データ!$A$3:$DE$187,$E50+19,)</f>
        <v>0</v>
      </c>
      <c r="L50" s="31">
        <f>VLOOKUP($A50&amp;L$95,決統データ!$A$3:$DE$187,$E50+19,)</f>
        <v>0</v>
      </c>
      <c r="M50" s="31">
        <f>VLOOKUP($A50&amp;M$95,決統データ!$A$3:$DE$187,$E50+19,)</f>
        <v>0</v>
      </c>
      <c r="N50" s="128">
        <f t="shared" si="1"/>
        <v>0</v>
      </c>
    </row>
    <row r="51" spans="1:197" ht="15" customHeight="1" x14ac:dyDescent="0.2">
      <c r="A51" s="17" t="str">
        <f t="shared" si="4"/>
        <v>0400701</v>
      </c>
      <c r="B51" s="18" t="s">
        <v>778</v>
      </c>
      <c r="C51" s="18" t="s">
        <v>838</v>
      </c>
      <c r="D51" s="18" t="s">
        <v>45</v>
      </c>
      <c r="E51" s="14">
        <v>60</v>
      </c>
      <c r="F51" s="195" t="s">
        <v>807</v>
      </c>
      <c r="G51" s="196"/>
      <c r="H51" s="196"/>
      <c r="I51" s="143"/>
      <c r="J51" s="31">
        <f>VLOOKUP($A51&amp;J$95,決統データ!$A$3:$DE$187,$E51+19,)</f>
        <v>0</v>
      </c>
      <c r="K51" s="31">
        <f>VLOOKUP($A51&amp;K$95,決統データ!$A$3:$DE$187,$E51+19,)</f>
        <v>0</v>
      </c>
      <c r="L51" s="31">
        <f>VLOOKUP($A51&amp;L$95,決統データ!$A$3:$DE$187,$E51+19,)</f>
        <v>0</v>
      </c>
      <c r="M51" s="31">
        <f>VLOOKUP($A51&amp;M$95,決統データ!$A$3:$DE$187,$E51+19,)</f>
        <v>0</v>
      </c>
      <c r="N51" s="128">
        <f t="shared" si="1"/>
        <v>0</v>
      </c>
    </row>
    <row r="52" spans="1:197" ht="15" customHeight="1" x14ac:dyDescent="0.2">
      <c r="A52" s="17" t="str">
        <f t="shared" si="4"/>
        <v>0400701</v>
      </c>
      <c r="B52" s="18" t="s">
        <v>778</v>
      </c>
      <c r="C52" s="18" t="s">
        <v>838</v>
      </c>
      <c r="D52" s="18" t="s">
        <v>45</v>
      </c>
      <c r="E52" s="14">
        <v>63</v>
      </c>
      <c r="F52" s="432" t="s">
        <v>810</v>
      </c>
      <c r="G52" s="420"/>
      <c r="H52" s="196" t="s">
        <v>808</v>
      </c>
      <c r="I52" s="143"/>
      <c r="J52" s="31">
        <f>VLOOKUP($A52&amp;J$95,決統データ!$A$3:$DE$187,$E52+19,)</f>
        <v>0</v>
      </c>
      <c r="K52" s="31">
        <f>VLOOKUP($A52&amp;K$95,決統データ!$A$3:$DE$187,$E52+19,)</f>
        <v>0</v>
      </c>
      <c r="L52" s="31">
        <f>VLOOKUP($A52&amp;L$95,決統データ!$A$3:$DE$187,$E52+19,)</f>
        <v>0</v>
      </c>
      <c r="M52" s="31">
        <f>VLOOKUP($A52&amp;M$95,決統データ!$A$3:$DE$187,$E52+19,)</f>
        <v>0</v>
      </c>
      <c r="N52" s="128">
        <f t="shared" si="1"/>
        <v>0</v>
      </c>
    </row>
    <row r="53" spans="1:197" ht="15" customHeight="1" x14ac:dyDescent="0.2">
      <c r="A53" s="17" t="str">
        <f t="shared" si="4"/>
        <v>0400701</v>
      </c>
      <c r="B53" s="189" t="s">
        <v>778</v>
      </c>
      <c r="C53" s="16" t="s">
        <v>838</v>
      </c>
      <c r="D53" s="18" t="s">
        <v>45</v>
      </c>
      <c r="E53" s="14">
        <v>64</v>
      </c>
      <c r="F53" s="420"/>
      <c r="G53" s="420"/>
      <c r="H53" s="196" t="s">
        <v>809</v>
      </c>
      <c r="I53" s="143"/>
      <c r="J53" s="31">
        <f>VLOOKUP($A53&amp;J$95,決統データ!$A$3:$DE$187,$E53+19,)</f>
        <v>0</v>
      </c>
      <c r="K53" s="31">
        <f>VLOOKUP($A53&amp;K$95,決統データ!$A$3:$DE$187,$E53+19,)</f>
        <v>0</v>
      </c>
      <c r="L53" s="31">
        <f>VLOOKUP($A53&amp;L$95,決統データ!$A$3:$DE$187,$E53+19,)</f>
        <v>0</v>
      </c>
      <c r="M53" s="31">
        <f>VLOOKUP($A53&amp;M$95,決統データ!$A$3:$DE$187,$E53+19,)</f>
        <v>0</v>
      </c>
      <c r="N53" s="128">
        <f t="shared" si="1"/>
        <v>0</v>
      </c>
      <c r="R53" s="1">
        <v>0</v>
      </c>
      <c r="S53" s="1">
        <v>0</v>
      </c>
      <c r="AR53" s="1">
        <v>23</v>
      </c>
      <c r="AS53" s="1">
        <v>0</v>
      </c>
      <c r="AT53" s="1">
        <v>0</v>
      </c>
      <c r="AU53" s="1">
        <v>0</v>
      </c>
      <c r="AV53" s="1">
        <v>11830</v>
      </c>
      <c r="BK53" s="1">
        <v>0</v>
      </c>
      <c r="BL53" s="1">
        <v>0</v>
      </c>
      <c r="CK53" s="1">
        <v>20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20</v>
      </c>
      <c r="CV53" s="1">
        <v>0</v>
      </c>
      <c r="CW53" s="1">
        <v>0</v>
      </c>
      <c r="CX53" s="1">
        <v>0</v>
      </c>
      <c r="CY53" s="1">
        <v>633</v>
      </c>
      <c r="DN53" s="1">
        <v>545000</v>
      </c>
      <c r="DO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4045</v>
      </c>
      <c r="FK53" s="1">
        <v>0</v>
      </c>
      <c r="FL53" s="1">
        <v>0</v>
      </c>
      <c r="GK53" s="1">
        <v>0</v>
      </c>
      <c r="GL53" s="1">
        <v>0</v>
      </c>
      <c r="GM53" s="1">
        <v>20</v>
      </c>
      <c r="GN53" s="1">
        <v>0</v>
      </c>
      <c r="GO53" s="1">
        <v>20</v>
      </c>
    </row>
    <row r="54" spans="1:197" ht="15" customHeight="1" x14ac:dyDescent="0.2">
      <c r="A54" s="17" t="str">
        <f t="shared" si="4"/>
        <v>0400701</v>
      </c>
      <c r="B54" s="189" t="s">
        <v>778</v>
      </c>
      <c r="C54" s="16" t="s">
        <v>838</v>
      </c>
      <c r="D54" s="18" t="s">
        <v>45</v>
      </c>
      <c r="E54" s="14">
        <v>65</v>
      </c>
      <c r="F54" s="195" t="s">
        <v>811</v>
      </c>
      <c r="G54" s="196"/>
      <c r="H54" s="207"/>
      <c r="I54" s="143"/>
      <c r="J54" s="31">
        <f>VLOOKUP($A54&amp;J$95,決統データ!$A$3:$DE$187,$E54+19,)</f>
        <v>0</v>
      </c>
      <c r="K54" s="31">
        <f>VLOOKUP($A54&amp;K$95,決統データ!$A$3:$DE$187,$E54+19,)</f>
        <v>0</v>
      </c>
      <c r="L54" s="31">
        <f>VLOOKUP($A54&amp;L$95,決統データ!$A$3:$DE$187,$E54+19,)</f>
        <v>0</v>
      </c>
      <c r="M54" s="31">
        <f>VLOOKUP($A54&amp;M$95,決統データ!$A$3:$DE$187,$E54+19,)</f>
        <v>0</v>
      </c>
      <c r="N54" s="128">
        <f t="shared" si="1"/>
        <v>0</v>
      </c>
    </row>
    <row r="55" spans="1:197" ht="15" customHeight="1" x14ac:dyDescent="0.2">
      <c r="A55" s="17" t="str">
        <f t="shared" si="4"/>
        <v>0400701</v>
      </c>
      <c r="B55" s="189" t="s">
        <v>778</v>
      </c>
      <c r="C55" s="16" t="s">
        <v>838</v>
      </c>
      <c r="D55" s="18" t="s">
        <v>45</v>
      </c>
      <c r="E55" s="14">
        <v>66</v>
      </c>
      <c r="F55" s="195" t="s">
        <v>812</v>
      </c>
      <c r="G55" s="196"/>
      <c r="H55" s="207"/>
      <c r="I55" s="143"/>
      <c r="J55" s="31">
        <f>VLOOKUP($A55&amp;J$95,決統データ!$A$3:$DE$187,$E55+19,)</f>
        <v>0</v>
      </c>
      <c r="K55" s="31">
        <f>VLOOKUP($A55&amp;K$95,決統データ!$A$3:$DE$187,$E55+19,)</f>
        <v>0</v>
      </c>
      <c r="L55" s="31">
        <f>VLOOKUP($A55&amp;L$95,決統データ!$A$3:$DE$187,$E55+19,)</f>
        <v>0</v>
      </c>
      <c r="M55" s="31">
        <f>VLOOKUP($A55&amp;M$95,決統データ!$A$3:$DE$187,$E55+19,)</f>
        <v>0</v>
      </c>
      <c r="N55" s="128">
        <f t="shared" si="1"/>
        <v>0</v>
      </c>
    </row>
    <row r="56" spans="1:197" ht="15" customHeight="1" x14ac:dyDescent="0.2">
      <c r="A56" s="17" t="str">
        <f t="shared" si="4"/>
        <v>0400702</v>
      </c>
      <c r="B56" s="18" t="s">
        <v>778</v>
      </c>
      <c r="C56" s="18" t="s">
        <v>838</v>
      </c>
      <c r="D56" s="18" t="s">
        <v>13</v>
      </c>
      <c r="E56" s="14">
        <v>1</v>
      </c>
      <c r="F56" s="195" t="s">
        <v>813</v>
      </c>
      <c r="G56" s="196"/>
      <c r="H56" s="196"/>
      <c r="I56" s="143"/>
      <c r="J56" s="31">
        <f>VLOOKUP($A56&amp;J$95,決統データ!$A$3:$DE$187,$E56+19,)</f>
        <v>0</v>
      </c>
      <c r="K56" s="31">
        <f>VLOOKUP($A56&amp;K$95,決統データ!$A$3:$DE$187,$E56+19,)</f>
        <v>0</v>
      </c>
      <c r="L56" s="31">
        <f>VLOOKUP($A56&amp;L$95,決統データ!$A$3:$DE$187,$E56+19,)</f>
        <v>0</v>
      </c>
      <c r="M56" s="31">
        <f>VLOOKUP($A56&amp;M$95,決統データ!$A$3:$DE$187,$E56+19,)</f>
        <v>0</v>
      </c>
      <c r="N56" s="128">
        <f t="shared" si="1"/>
        <v>0</v>
      </c>
    </row>
    <row r="57" spans="1:197" ht="15" customHeight="1" x14ac:dyDescent="0.2">
      <c r="A57" s="17" t="str">
        <f t="shared" si="4"/>
        <v>0400702</v>
      </c>
      <c r="B57" s="18" t="s">
        <v>778</v>
      </c>
      <c r="C57" s="18" t="s">
        <v>838</v>
      </c>
      <c r="D57" s="18" t="s">
        <v>13</v>
      </c>
      <c r="E57" s="14">
        <v>2</v>
      </c>
      <c r="F57" s="432" t="s">
        <v>816</v>
      </c>
      <c r="G57" s="420"/>
      <c r="H57" s="420"/>
      <c r="I57" s="143" t="s">
        <v>814</v>
      </c>
      <c r="J57" s="31">
        <f>VLOOKUP($A57&amp;J$95,決統データ!$A$3:$DE$187,$E57+19,)</f>
        <v>0</v>
      </c>
      <c r="K57" s="31">
        <f>VLOOKUP($A57&amp;K$95,決統データ!$A$3:$DE$187,$E57+19,)</f>
        <v>0</v>
      </c>
      <c r="L57" s="31">
        <f>VLOOKUP($A57&amp;L$95,決統データ!$A$3:$DE$187,$E57+19,)</f>
        <v>0</v>
      </c>
      <c r="M57" s="31">
        <f>VLOOKUP($A57&amp;M$95,決統データ!$A$3:$DE$187,$E57+19,)</f>
        <v>0</v>
      </c>
      <c r="N57" s="128">
        <f t="shared" si="1"/>
        <v>0</v>
      </c>
    </row>
    <row r="58" spans="1:197" ht="15" customHeight="1" x14ac:dyDescent="0.2">
      <c r="A58" s="17" t="str">
        <f t="shared" si="4"/>
        <v>0400702</v>
      </c>
      <c r="B58" s="18" t="s">
        <v>778</v>
      </c>
      <c r="C58" s="18" t="s">
        <v>838</v>
      </c>
      <c r="D58" s="18" t="s">
        <v>13</v>
      </c>
      <c r="E58" s="14">
        <v>3</v>
      </c>
      <c r="F58" s="420"/>
      <c r="G58" s="420"/>
      <c r="H58" s="420"/>
      <c r="I58" s="143" t="s">
        <v>815</v>
      </c>
      <c r="J58" s="31">
        <f>VLOOKUP($A58&amp;J$95,決統データ!$A$3:$DE$187,$E58+19,)</f>
        <v>0</v>
      </c>
      <c r="K58" s="31">
        <f>VLOOKUP($A58&amp;K$95,決統データ!$A$3:$DE$187,$E58+19,)</f>
        <v>0</v>
      </c>
      <c r="L58" s="31">
        <f>VLOOKUP($A58&amp;L$95,決統データ!$A$3:$DE$187,$E58+19,)</f>
        <v>0</v>
      </c>
      <c r="M58" s="31">
        <f>VLOOKUP($A58&amp;M$95,決統データ!$A$3:$DE$187,$E58+19,)</f>
        <v>0</v>
      </c>
      <c r="N58" s="128">
        <f t="shared" si="1"/>
        <v>0</v>
      </c>
    </row>
    <row r="59" spans="1:197" ht="15" customHeight="1" x14ac:dyDescent="0.2">
      <c r="A59" s="17" t="str">
        <f t="shared" si="4"/>
        <v>0400702</v>
      </c>
      <c r="B59" s="18" t="s">
        <v>778</v>
      </c>
      <c r="C59" s="18" t="s">
        <v>838</v>
      </c>
      <c r="D59" s="18" t="s">
        <v>13</v>
      </c>
      <c r="E59" s="14">
        <v>4</v>
      </c>
      <c r="F59" s="195"/>
      <c r="G59" s="196" t="s">
        <v>817</v>
      </c>
      <c r="H59" s="196"/>
      <c r="I59" s="143"/>
      <c r="J59" s="31">
        <f>VLOOKUP($A59&amp;J$95,決統データ!$A$3:$DE$187,$E59+19,)</f>
        <v>0</v>
      </c>
      <c r="K59" s="31">
        <f>VLOOKUP($A59&amp;K$95,決統データ!$A$3:$DE$187,$E59+19,)</f>
        <v>0</v>
      </c>
      <c r="L59" s="31">
        <f>VLOOKUP($A59&amp;L$95,決統データ!$A$3:$DE$187,$E59+19,)</f>
        <v>0</v>
      </c>
      <c r="M59" s="31">
        <f>VLOOKUP($A59&amp;M$95,決統データ!$A$3:$DE$187,$E59+19,)</f>
        <v>0</v>
      </c>
      <c r="N59" s="128">
        <f t="shared" si="1"/>
        <v>0</v>
      </c>
    </row>
    <row r="60" spans="1:197" ht="15" customHeight="1" x14ac:dyDescent="0.2">
      <c r="A60" s="17" t="str">
        <f t="shared" ref="A60:A92" si="9">+B60&amp;C60&amp;D60</f>
        <v/>
      </c>
      <c r="B60" s="18"/>
      <c r="C60" s="18"/>
      <c r="D60" s="18"/>
      <c r="F60" s="424" t="s">
        <v>823</v>
      </c>
      <c r="G60" s="427" t="s">
        <v>822</v>
      </c>
      <c r="H60" s="195" t="s">
        <v>818</v>
      </c>
      <c r="I60" s="143"/>
      <c r="J60" s="70"/>
      <c r="K60" s="70"/>
      <c r="L60" s="70"/>
      <c r="M60" s="70"/>
      <c r="N60" s="128"/>
    </row>
    <row r="61" spans="1:197" ht="15" customHeight="1" x14ac:dyDescent="0.2">
      <c r="A61" s="17" t="str">
        <f t="shared" si="9"/>
        <v>0400702</v>
      </c>
      <c r="B61" s="18" t="s">
        <v>778</v>
      </c>
      <c r="C61" s="18" t="s">
        <v>838</v>
      </c>
      <c r="D61" s="18" t="s">
        <v>13</v>
      </c>
      <c r="E61" s="14">
        <v>6</v>
      </c>
      <c r="F61" s="425"/>
      <c r="G61" s="428"/>
      <c r="H61" s="195" t="s">
        <v>819</v>
      </c>
      <c r="I61" s="143"/>
      <c r="J61" s="31">
        <f>VLOOKUP($A61&amp;J$95,決統データ!$A$3:$DE$187,$E61+19,)</f>
        <v>0</v>
      </c>
      <c r="K61" s="31">
        <f>VLOOKUP($A61&amp;K$95,決統データ!$A$3:$DE$187,$E61+19,)</f>
        <v>0</v>
      </c>
      <c r="L61" s="31">
        <f>VLOOKUP($A61&amp;L$95,決統データ!$A$3:$DE$187,$E61+19,)</f>
        <v>0</v>
      </c>
      <c r="M61" s="31">
        <f>VLOOKUP($A61&amp;M$95,決統データ!$A$3:$DE$187,$E61+19,)</f>
        <v>0</v>
      </c>
      <c r="N61" s="128">
        <f t="shared" si="1"/>
        <v>0</v>
      </c>
    </row>
    <row r="62" spans="1:197" ht="15" customHeight="1" x14ac:dyDescent="0.2">
      <c r="A62" s="17" t="str">
        <f t="shared" si="9"/>
        <v>0400702</v>
      </c>
      <c r="B62" s="18" t="s">
        <v>778</v>
      </c>
      <c r="C62" s="18" t="s">
        <v>838</v>
      </c>
      <c r="D62" s="18" t="s">
        <v>13</v>
      </c>
      <c r="E62" s="14">
        <v>7</v>
      </c>
      <c r="F62" s="425"/>
      <c r="G62" s="428"/>
      <c r="H62" s="53" t="s">
        <v>820</v>
      </c>
      <c r="I62" s="51"/>
      <c r="J62" s="31">
        <f>VLOOKUP($A62&amp;J$95,決統データ!$A$3:$DE$187,$E62+19,)</f>
        <v>0</v>
      </c>
      <c r="K62" s="31">
        <f>VLOOKUP($A62&amp;K$95,決統データ!$A$3:$DE$187,$E62+19,)</f>
        <v>0</v>
      </c>
      <c r="L62" s="31">
        <f>VLOOKUP($A62&amp;L$95,決統データ!$A$3:$DE$187,$E62+19,)</f>
        <v>0</v>
      </c>
      <c r="M62" s="31">
        <f>VLOOKUP($A62&amp;M$95,決統データ!$A$3:$DE$187,$E62+19,)</f>
        <v>0</v>
      </c>
      <c r="N62" s="128">
        <f t="shared" si="1"/>
        <v>0</v>
      </c>
    </row>
    <row r="63" spans="1:197" ht="15" customHeight="1" x14ac:dyDescent="0.2">
      <c r="A63" s="17" t="str">
        <f t="shared" si="9"/>
        <v>0400702</v>
      </c>
      <c r="B63" s="18" t="s">
        <v>778</v>
      </c>
      <c r="C63" s="18" t="s">
        <v>838</v>
      </c>
      <c r="D63" s="18" t="s">
        <v>13</v>
      </c>
      <c r="E63" s="14">
        <v>8</v>
      </c>
      <c r="F63" s="425"/>
      <c r="G63" s="428"/>
      <c r="H63" s="53" t="s">
        <v>821</v>
      </c>
      <c r="I63" s="51"/>
      <c r="J63" s="31">
        <f>VLOOKUP($A63&amp;J$95,決統データ!$A$3:$DE$187,$E63+19,)</f>
        <v>0</v>
      </c>
      <c r="K63" s="31">
        <f>VLOOKUP($A63&amp;K$95,決統データ!$A$3:$DE$187,$E63+19,)</f>
        <v>0</v>
      </c>
      <c r="L63" s="31">
        <f>VLOOKUP($A63&amp;L$95,決統データ!$A$3:$DE$187,$E63+19,)</f>
        <v>0</v>
      </c>
      <c r="M63" s="31">
        <f>VLOOKUP($A63&amp;M$95,決統データ!$A$3:$DE$187,$E63+19,)</f>
        <v>0</v>
      </c>
      <c r="N63" s="128">
        <f t="shared" si="1"/>
        <v>0</v>
      </c>
    </row>
    <row r="64" spans="1:197" ht="15" customHeight="1" x14ac:dyDescent="0.2">
      <c r="A64" s="17" t="str">
        <f t="shared" si="9"/>
        <v/>
      </c>
      <c r="B64" s="18"/>
      <c r="C64" s="18"/>
      <c r="D64" s="18"/>
      <c r="F64" s="425"/>
      <c r="G64" s="428"/>
      <c r="H64" s="195" t="s">
        <v>818</v>
      </c>
      <c r="I64" s="194"/>
      <c r="J64" s="70"/>
      <c r="K64" s="70"/>
      <c r="L64" s="70"/>
      <c r="M64" s="70"/>
      <c r="N64" s="128"/>
    </row>
    <row r="65" spans="1:14" ht="15" customHeight="1" x14ac:dyDescent="0.2">
      <c r="A65" s="17" t="str">
        <f t="shared" si="9"/>
        <v>0400702</v>
      </c>
      <c r="B65" s="18" t="s">
        <v>778</v>
      </c>
      <c r="C65" s="18" t="s">
        <v>838</v>
      </c>
      <c r="D65" s="18" t="s">
        <v>13</v>
      </c>
      <c r="E65" s="14">
        <v>10</v>
      </c>
      <c r="F65" s="425"/>
      <c r="G65" s="428"/>
      <c r="H65" s="195" t="s">
        <v>819</v>
      </c>
      <c r="I65" s="51"/>
      <c r="J65" s="31">
        <f>VLOOKUP($A65&amp;J$95,決統データ!$A$3:$DE$187,$E65+19,)</f>
        <v>0</v>
      </c>
      <c r="K65" s="31">
        <f>VLOOKUP($A65&amp;K$95,決統データ!$A$3:$DE$187,$E65+19,)</f>
        <v>0</v>
      </c>
      <c r="L65" s="31">
        <f>VLOOKUP($A65&amp;L$95,決統データ!$A$3:$DE$187,$E65+19,)</f>
        <v>0</v>
      </c>
      <c r="M65" s="31">
        <f>VLOOKUP($A65&amp;M$95,決統データ!$A$3:$DE$187,$E65+19,)</f>
        <v>0</v>
      </c>
      <c r="N65" s="128">
        <f t="shared" si="1"/>
        <v>0</v>
      </c>
    </row>
    <row r="66" spans="1:14" ht="15" customHeight="1" x14ac:dyDescent="0.2">
      <c r="A66" s="17" t="str">
        <f t="shared" si="9"/>
        <v>0400702</v>
      </c>
      <c r="B66" s="18" t="s">
        <v>778</v>
      </c>
      <c r="C66" s="18" t="s">
        <v>838</v>
      </c>
      <c r="D66" s="18" t="s">
        <v>13</v>
      </c>
      <c r="E66" s="14">
        <v>11</v>
      </c>
      <c r="F66" s="425"/>
      <c r="G66" s="428"/>
      <c r="H66" s="53" t="s">
        <v>820</v>
      </c>
      <c r="I66" s="51"/>
      <c r="J66" s="31">
        <f>VLOOKUP($A66&amp;J$95,決統データ!$A$3:$DE$187,$E66+19,)</f>
        <v>0</v>
      </c>
      <c r="K66" s="31">
        <f>VLOOKUP($A66&amp;K$95,決統データ!$A$3:$DE$187,$E66+19,)</f>
        <v>0</v>
      </c>
      <c r="L66" s="31">
        <f>VLOOKUP($A66&amp;L$95,決統データ!$A$3:$DE$187,$E66+19,)</f>
        <v>0</v>
      </c>
      <c r="M66" s="31">
        <f>VLOOKUP($A66&amp;M$95,決統データ!$A$3:$DE$187,$E66+19,)</f>
        <v>0</v>
      </c>
      <c r="N66" s="128">
        <f t="shared" si="1"/>
        <v>0</v>
      </c>
    </row>
    <row r="67" spans="1:14" ht="15" customHeight="1" x14ac:dyDescent="0.2">
      <c r="A67" s="17" t="str">
        <f t="shared" si="9"/>
        <v>0400702</v>
      </c>
      <c r="B67" s="18" t="s">
        <v>778</v>
      </c>
      <c r="C67" s="18" t="s">
        <v>838</v>
      </c>
      <c r="D67" s="18" t="s">
        <v>13</v>
      </c>
      <c r="E67" s="14">
        <v>12</v>
      </c>
      <c r="F67" s="425"/>
      <c r="G67" s="428"/>
      <c r="H67" s="53" t="s">
        <v>821</v>
      </c>
      <c r="I67" s="51"/>
      <c r="J67" s="31">
        <f>VLOOKUP($A67&amp;J$95,決統データ!$A$3:$DE$187,$E67+19,)</f>
        <v>0</v>
      </c>
      <c r="K67" s="31">
        <f>VLOOKUP($A67&amp;K$95,決統データ!$A$3:$DE$187,$E67+19,)</f>
        <v>0</v>
      </c>
      <c r="L67" s="31">
        <f>VLOOKUP($A67&amp;L$95,決統データ!$A$3:$DE$187,$E67+19,)</f>
        <v>0</v>
      </c>
      <c r="M67" s="31">
        <f>VLOOKUP($A67&amp;M$95,決統データ!$A$3:$DE$187,$E67+19,)</f>
        <v>0</v>
      </c>
      <c r="N67" s="128">
        <f t="shared" si="1"/>
        <v>0</v>
      </c>
    </row>
    <row r="68" spans="1:14" ht="15" customHeight="1" x14ac:dyDescent="0.2">
      <c r="A68" s="17" t="str">
        <f t="shared" si="9"/>
        <v/>
      </c>
      <c r="B68" s="18"/>
      <c r="C68" s="18"/>
      <c r="D68" s="18"/>
      <c r="F68" s="425"/>
      <c r="G68" s="428"/>
      <c r="H68" s="195" t="s">
        <v>818</v>
      </c>
      <c r="I68" s="51"/>
      <c r="J68" s="70"/>
      <c r="K68" s="70"/>
      <c r="L68" s="70"/>
      <c r="M68" s="70"/>
      <c r="N68" s="128"/>
    </row>
    <row r="69" spans="1:14" ht="15" customHeight="1" x14ac:dyDescent="0.2">
      <c r="A69" s="17" t="str">
        <f t="shared" si="9"/>
        <v>0400702</v>
      </c>
      <c r="B69" s="18" t="s">
        <v>778</v>
      </c>
      <c r="C69" s="18" t="s">
        <v>838</v>
      </c>
      <c r="D69" s="18" t="s">
        <v>13</v>
      </c>
      <c r="E69" s="14">
        <v>14</v>
      </c>
      <c r="F69" s="425"/>
      <c r="G69" s="428"/>
      <c r="H69" s="195" t="s">
        <v>819</v>
      </c>
      <c r="I69" s="78"/>
      <c r="J69" s="31">
        <f>VLOOKUP($A69&amp;J$95,決統データ!$A$3:$DE$187,$E69+19,)</f>
        <v>0</v>
      </c>
      <c r="K69" s="31">
        <f>VLOOKUP($A69&amp;K$95,決統データ!$A$3:$DE$187,$E69+19,)</f>
        <v>0</v>
      </c>
      <c r="L69" s="31">
        <f>VLOOKUP($A69&amp;L$95,決統データ!$A$3:$DE$187,$E69+19,)</f>
        <v>0</v>
      </c>
      <c r="M69" s="31">
        <f>VLOOKUP($A69&amp;M$95,決統データ!$A$3:$DE$187,$E69+19,)</f>
        <v>0</v>
      </c>
      <c r="N69" s="128">
        <f t="shared" si="1"/>
        <v>0</v>
      </c>
    </row>
    <row r="70" spans="1:14" ht="15" customHeight="1" x14ac:dyDescent="0.2">
      <c r="A70" s="17" t="str">
        <f t="shared" si="9"/>
        <v>0400702</v>
      </c>
      <c r="B70" s="18" t="s">
        <v>778</v>
      </c>
      <c r="C70" s="18" t="s">
        <v>838</v>
      </c>
      <c r="D70" s="18" t="s">
        <v>13</v>
      </c>
      <c r="E70" s="14">
        <v>15</v>
      </c>
      <c r="F70" s="425"/>
      <c r="G70" s="428"/>
      <c r="H70" s="53" t="s">
        <v>820</v>
      </c>
      <c r="I70" s="78"/>
      <c r="J70" s="31">
        <f>VLOOKUP($A70&amp;J$95,決統データ!$A$3:$DE$187,$E70+19,)</f>
        <v>0</v>
      </c>
      <c r="K70" s="31">
        <f>VLOOKUP($A70&amp;K$95,決統データ!$A$3:$DE$187,$E70+19,)</f>
        <v>0</v>
      </c>
      <c r="L70" s="31">
        <f>VLOOKUP($A70&amp;L$95,決統データ!$A$3:$DE$187,$E70+19,)</f>
        <v>0</v>
      </c>
      <c r="M70" s="31">
        <f>VLOOKUP($A70&amp;M$95,決統データ!$A$3:$DE$187,$E70+19,)</f>
        <v>0</v>
      </c>
      <c r="N70" s="128">
        <f t="shared" si="1"/>
        <v>0</v>
      </c>
    </row>
    <row r="71" spans="1:14" ht="15" customHeight="1" x14ac:dyDescent="0.2">
      <c r="A71" s="17" t="str">
        <f t="shared" si="9"/>
        <v>0400702</v>
      </c>
      <c r="B71" s="18" t="s">
        <v>778</v>
      </c>
      <c r="C71" s="18" t="s">
        <v>838</v>
      </c>
      <c r="D71" s="18" t="s">
        <v>13</v>
      </c>
      <c r="E71" s="14">
        <v>16</v>
      </c>
      <c r="F71" s="425"/>
      <c r="G71" s="428"/>
      <c r="H71" s="53" t="s">
        <v>821</v>
      </c>
      <c r="I71" s="193"/>
      <c r="J71" s="31">
        <f>VLOOKUP($A71&amp;J$95,決統データ!$A$3:$DE$187,$E71+19,)</f>
        <v>0</v>
      </c>
      <c r="K71" s="31">
        <f>VLOOKUP($A71&amp;K$95,決統データ!$A$3:$DE$187,$E71+19,)</f>
        <v>0</v>
      </c>
      <c r="L71" s="31">
        <f>VLOOKUP($A71&amp;L$95,決統データ!$A$3:$DE$187,$E71+19,)</f>
        <v>0</v>
      </c>
      <c r="M71" s="31">
        <f>VLOOKUP($A71&amp;M$95,決統データ!$A$3:$DE$187,$E71+19,)</f>
        <v>0</v>
      </c>
      <c r="N71" s="128">
        <f t="shared" si="1"/>
        <v>0</v>
      </c>
    </row>
    <row r="72" spans="1:14" ht="15" customHeight="1" x14ac:dyDescent="0.2">
      <c r="A72" s="17" t="str">
        <f t="shared" si="9"/>
        <v/>
      </c>
      <c r="B72" s="18"/>
      <c r="C72" s="18"/>
      <c r="D72" s="18"/>
      <c r="F72" s="425"/>
      <c r="G72" s="428"/>
      <c r="H72" s="195" t="s">
        <v>818</v>
      </c>
      <c r="I72" s="51"/>
      <c r="J72" s="70"/>
      <c r="K72" s="70"/>
      <c r="L72" s="70"/>
      <c r="M72" s="70"/>
      <c r="N72" s="128"/>
    </row>
    <row r="73" spans="1:14" ht="15" customHeight="1" x14ac:dyDescent="0.2">
      <c r="A73" s="17" t="str">
        <f t="shared" si="9"/>
        <v>0400702</v>
      </c>
      <c r="B73" s="18" t="s">
        <v>778</v>
      </c>
      <c r="C73" s="18" t="s">
        <v>838</v>
      </c>
      <c r="D73" s="18" t="s">
        <v>13</v>
      </c>
      <c r="E73" s="14">
        <v>18</v>
      </c>
      <c r="F73" s="425"/>
      <c r="G73" s="428"/>
      <c r="H73" s="195" t="s">
        <v>819</v>
      </c>
      <c r="I73" s="78"/>
      <c r="J73" s="31">
        <f>VLOOKUP($A73&amp;J$95,決統データ!$A$3:$DE$187,$E73+19,)</f>
        <v>0</v>
      </c>
      <c r="K73" s="31">
        <f>VLOOKUP($A73&amp;K$95,決統データ!$A$3:$DE$187,$E73+19,)</f>
        <v>0</v>
      </c>
      <c r="L73" s="31">
        <f>VLOOKUP($A73&amp;L$95,決統データ!$A$3:$DE$187,$E73+19,)</f>
        <v>0</v>
      </c>
      <c r="M73" s="31">
        <f>VLOOKUP($A73&amp;M$95,決統データ!$A$3:$DE$187,$E73+19,)</f>
        <v>0</v>
      </c>
      <c r="N73" s="128">
        <f t="shared" si="1"/>
        <v>0</v>
      </c>
    </row>
    <row r="74" spans="1:14" ht="15" customHeight="1" x14ac:dyDescent="0.2">
      <c r="A74" s="17" t="str">
        <f t="shared" si="9"/>
        <v>0400702</v>
      </c>
      <c r="B74" s="18" t="s">
        <v>778</v>
      </c>
      <c r="C74" s="18" t="s">
        <v>838</v>
      </c>
      <c r="D74" s="18" t="s">
        <v>13</v>
      </c>
      <c r="E74" s="14">
        <v>19</v>
      </c>
      <c r="F74" s="425"/>
      <c r="G74" s="428"/>
      <c r="H74" s="53" t="s">
        <v>820</v>
      </c>
      <c r="I74" s="78"/>
      <c r="J74" s="31">
        <f>VLOOKUP($A74&amp;J$95,決統データ!$A$3:$DE$187,$E74+19,)</f>
        <v>0</v>
      </c>
      <c r="K74" s="31">
        <f>VLOOKUP($A74&amp;K$95,決統データ!$A$3:$DE$187,$E74+19,)</f>
        <v>0</v>
      </c>
      <c r="L74" s="31">
        <f>VLOOKUP($A74&amp;L$95,決統データ!$A$3:$DE$187,$E74+19,)</f>
        <v>0</v>
      </c>
      <c r="M74" s="31">
        <f>VLOOKUP($A74&amp;M$95,決統データ!$A$3:$DE$187,$E74+19,)</f>
        <v>0</v>
      </c>
      <c r="N74" s="128">
        <f t="shared" si="1"/>
        <v>0</v>
      </c>
    </row>
    <row r="75" spans="1:14" ht="15" customHeight="1" x14ac:dyDescent="0.2">
      <c r="A75" s="17" t="str">
        <f t="shared" si="9"/>
        <v>0400702</v>
      </c>
      <c r="B75" s="18" t="s">
        <v>778</v>
      </c>
      <c r="C75" s="18" t="s">
        <v>838</v>
      </c>
      <c r="D75" s="18" t="s">
        <v>13</v>
      </c>
      <c r="E75" s="14">
        <v>20</v>
      </c>
      <c r="F75" s="426"/>
      <c r="G75" s="429"/>
      <c r="H75" s="53" t="s">
        <v>821</v>
      </c>
      <c r="I75" s="193"/>
      <c r="J75" s="31">
        <f>VLOOKUP($A75&amp;J$95,決統データ!$A$3:$DE$187,$E75+19,)</f>
        <v>0</v>
      </c>
      <c r="K75" s="31">
        <f>VLOOKUP($A75&amp;K$95,決統データ!$A$3:$DE$187,$E75+19,)</f>
        <v>0</v>
      </c>
      <c r="L75" s="31">
        <f>VLOOKUP($A75&amp;L$95,決統データ!$A$3:$DE$187,$E75+19,)</f>
        <v>0</v>
      </c>
      <c r="M75" s="31">
        <f>VLOOKUP($A75&amp;M$95,決統データ!$A$3:$DE$187,$E75+19,)</f>
        <v>0</v>
      </c>
      <c r="N75" s="128">
        <f t="shared" si="1"/>
        <v>0</v>
      </c>
    </row>
    <row r="76" spans="1:14" ht="15" customHeight="1" x14ac:dyDescent="0.2">
      <c r="A76" s="17" t="str">
        <f t="shared" si="9"/>
        <v/>
      </c>
      <c r="B76" s="18"/>
      <c r="C76" s="18"/>
      <c r="D76" s="18"/>
      <c r="F76" s="424" t="s">
        <v>825</v>
      </c>
      <c r="G76" s="53" t="s">
        <v>826</v>
      </c>
      <c r="H76" s="197"/>
      <c r="I76" s="201"/>
      <c r="J76" s="70"/>
      <c r="K76" s="70"/>
      <c r="L76" s="70"/>
      <c r="M76" s="70"/>
      <c r="N76" s="128"/>
    </row>
    <row r="77" spans="1:14" ht="15" customHeight="1" x14ac:dyDescent="0.2">
      <c r="A77" s="17" t="str">
        <f t="shared" si="9"/>
        <v>0400702</v>
      </c>
      <c r="B77" s="18" t="s">
        <v>778</v>
      </c>
      <c r="C77" s="18" t="s">
        <v>838</v>
      </c>
      <c r="D77" s="18" t="s">
        <v>13</v>
      </c>
      <c r="E77" s="14">
        <v>22</v>
      </c>
      <c r="F77" s="425"/>
      <c r="G77" s="53" t="s">
        <v>824</v>
      </c>
      <c r="H77" s="54"/>
      <c r="I77" s="51"/>
      <c r="J77" s="31">
        <f>VLOOKUP($A77&amp;J$95,決統データ!$A$3:$DE$187,$E77+19,)</f>
        <v>0</v>
      </c>
      <c r="K77" s="31">
        <f>VLOOKUP($A77&amp;K$95,決統データ!$A$3:$DE$187,$E77+19,)</f>
        <v>0</v>
      </c>
      <c r="L77" s="31">
        <f>VLOOKUP($A77&amp;L$95,決統データ!$A$3:$DE$187,$E77+19,)</f>
        <v>0</v>
      </c>
      <c r="M77" s="31">
        <f>VLOOKUP($A77&amp;M$95,決統データ!$A$3:$DE$187,$E77+19,)</f>
        <v>0</v>
      </c>
      <c r="N77" s="128">
        <f t="shared" ref="N77:N92" si="10">SUM(J77:M77)</f>
        <v>0</v>
      </c>
    </row>
    <row r="78" spans="1:14" ht="15" customHeight="1" x14ac:dyDescent="0.2">
      <c r="A78" s="17" t="str">
        <f t="shared" si="9"/>
        <v/>
      </c>
      <c r="B78" s="18"/>
      <c r="C78" s="18"/>
      <c r="D78" s="18"/>
      <c r="F78" s="425"/>
      <c r="G78" s="53" t="s">
        <v>826</v>
      </c>
      <c r="H78" s="54"/>
      <c r="I78" s="51"/>
      <c r="J78" s="70"/>
      <c r="K78" s="70"/>
      <c r="L78" s="70"/>
      <c r="M78" s="70"/>
      <c r="N78" s="128"/>
    </row>
    <row r="79" spans="1:14" ht="15" customHeight="1" x14ac:dyDescent="0.2">
      <c r="A79" s="17" t="str">
        <f t="shared" si="9"/>
        <v>0400702</v>
      </c>
      <c r="B79" s="18" t="s">
        <v>778</v>
      </c>
      <c r="C79" s="18" t="s">
        <v>838</v>
      </c>
      <c r="D79" s="18" t="s">
        <v>13</v>
      </c>
      <c r="E79" s="14">
        <v>24</v>
      </c>
      <c r="F79" s="425"/>
      <c r="G79" s="53" t="s">
        <v>824</v>
      </c>
      <c r="H79" s="54"/>
      <c r="I79" s="51"/>
      <c r="J79" s="31">
        <f>VLOOKUP($A79&amp;J$95,決統データ!$A$3:$DE$187,$E79+19,)</f>
        <v>0</v>
      </c>
      <c r="K79" s="31">
        <f>VLOOKUP($A79&amp;K$95,決統データ!$A$3:$DE$187,$E79+19,)</f>
        <v>0</v>
      </c>
      <c r="L79" s="31">
        <f>VLOOKUP($A79&amp;L$95,決統データ!$A$3:$DE$187,$E79+19,)</f>
        <v>0</v>
      </c>
      <c r="M79" s="31">
        <f>VLOOKUP($A79&amp;M$95,決統データ!$A$3:$DE$187,$E79+19,)</f>
        <v>0</v>
      </c>
      <c r="N79" s="128">
        <f t="shared" si="10"/>
        <v>0</v>
      </c>
    </row>
    <row r="80" spans="1:14" ht="15" customHeight="1" x14ac:dyDescent="0.2">
      <c r="A80" s="17" t="str">
        <f t="shared" si="9"/>
        <v/>
      </c>
      <c r="B80" s="18"/>
      <c r="C80" s="18"/>
      <c r="D80" s="18"/>
      <c r="F80" s="425"/>
      <c r="G80" s="53" t="s">
        <v>856</v>
      </c>
      <c r="H80" s="54"/>
      <c r="I80" s="51"/>
      <c r="J80" s="70"/>
      <c r="K80" s="70"/>
      <c r="L80" s="70"/>
      <c r="M80" s="70"/>
      <c r="N80" s="128"/>
    </row>
    <row r="81" spans="1:212" ht="15" customHeight="1" x14ac:dyDescent="0.2">
      <c r="A81" s="17" t="str">
        <f t="shared" si="9"/>
        <v>0400702</v>
      </c>
      <c r="B81" s="18" t="s">
        <v>778</v>
      </c>
      <c r="C81" s="18" t="s">
        <v>838</v>
      </c>
      <c r="D81" s="18" t="s">
        <v>13</v>
      </c>
      <c r="E81" s="14">
        <v>26</v>
      </c>
      <c r="F81" s="425"/>
      <c r="G81" s="53" t="s">
        <v>824</v>
      </c>
      <c r="H81" s="54"/>
      <c r="I81" s="51"/>
      <c r="J81" s="31">
        <f>VLOOKUP($A81&amp;J$95,決統データ!$A$3:$DE$187,$E81+19,)</f>
        <v>0</v>
      </c>
      <c r="K81" s="31">
        <f>VLOOKUP($A81&amp;K$95,決統データ!$A$3:$DE$187,$E81+19,)</f>
        <v>0</v>
      </c>
      <c r="L81" s="31">
        <f>VLOOKUP($A81&amp;L$95,決統データ!$A$3:$DE$187,$E81+19,)</f>
        <v>0</v>
      </c>
      <c r="M81" s="31">
        <f>VLOOKUP($A81&amp;M$95,決統データ!$A$3:$DE$187,$E81+19,)</f>
        <v>0</v>
      </c>
      <c r="N81" s="128">
        <f t="shared" si="10"/>
        <v>0</v>
      </c>
    </row>
    <row r="82" spans="1:212" ht="15" customHeight="1" x14ac:dyDescent="0.2">
      <c r="A82" s="17" t="str">
        <f t="shared" si="9"/>
        <v/>
      </c>
      <c r="B82" s="18"/>
      <c r="C82" s="18"/>
      <c r="D82" s="18"/>
      <c r="F82" s="425"/>
      <c r="G82" s="53" t="s">
        <v>857</v>
      </c>
      <c r="H82" s="54"/>
      <c r="I82" s="51"/>
      <c r="J82" s="70"/>
      <c r="K82" s="70"/>
      <c r="L82" s="70"/>
      <c r="M82" s="70"/>
      <c r="N82" s="128"/>
    </row>
    <row r="83" spans="1:212" ht="15" customHeight="1" x14ac:dyDescent="0.2">
      <c r="A83" s="17" t="str">
        <f t="shared" si="9"/>
        <v>0400702</v>
      </c>
      <c r="B83" s="18" t="s">
        <v>778</v>
      </c>
      <c r="C83" s="18" t="s">
        <v>838</v>
      </c>
      <c r="D83" s="18" t="s">
        <v>13</v>
      </c>
      <c r="E83" s="14">
        <v>28</v>
      </c>
      <c r="F83" s="426"/>
      <c r="G83" s="53" t="s">
        <v>824</v>
      </c>
      <c r="H83" s="54"/>
      <c r="I83" s="51"/>
      <c r="J83" s="31">
        <f>VLOOKUP($A83&amp;J$95,決統データ!$A$3:$DE$187,$E83+19,)</f>
        <v>0</v>
      </c>
      <c r="K83" s="31">
        <f>VLOOKUP($A83&amp;K$95,決統データ!$A$3:$DE$187,$E83+19,)</f>
        <v>0</v>
      </c>
      <c r="L83" s="31">
        <f>VLOOKUP($A83&amp;L$95,決統データ!$A$3:$DE$187,$E83+19,)</f>
        <v>0</v>
      </c>
      <c r="M83" s="31">
        <f>VLOOKUP($A83&amp;M$95,決統データ!$A$3:$DE$187,$E83+19,)</f>
        <v>0</v>
      </c>
      <c r="N83" s="128">
        <f t="shared" si="10"/>
        <v>0</v>
      </c>
    </row>
    <row r="84" spans="1:212" ht="15" customHeight="1" x14ac:dyDescent="0.2">
      <c r="A84" s="17" t="str">
        <f t="shared" si="9"/>
        <v>0400702</v>
      </c>
      <c r="B84" s="18" t="s">
        <v>778</v>
      </c>
      <c r="C84" s="18" t="s">
        <v>838</v>
      </c>
      <c r="D84" s="18" t="s">
        <v>13</v>
      </c>
      <c r="E84" s="14">
        <v>29</v>
      </c>
      <c r="F84" s="424" t="s">
        <v>827</v>
      </c>
      <c r="G84" s="282" t="s">
        <v>828</v>
      </c>
      <c r="H84" s="432" t="s">
        <v>830</v>
      </c>
      <c r="I84" s="51" t="s">
        <v>628</v>
      </c>
      <c r="J84" s="31">
        <f>VLOOKUP($A84&amp;J$95,決統データ!$A$3:$DE$187,$E84+19,)</f>
        <v>0</v>
      </c>
      <c r="K84" s="31">
        <f>VLOOKUP($A84&amp;K$95,決統データ!$A$3:$DE$187,$E84+19,)</f>
        <v>0</v>
      </c>
      <c r="L84" s="31">
        <f>VLOOKUP($A84&amp;L$95,決統データ!$A$3:$DE$187,$E84+19,)</f>
        <v>0</v>
      </c>
      <c r="M84" s="31">
        <f>VLOOKUP($A84&amp;M$95,決統データ!$A$3:$DE$187,$E84+19,)</f>
        <v>0</v>
      </c>
      <c r="N84" s="128">
        <f t="shared" si="10"/>
        <v>0</v>
      </c>
    </row>
    <row r="85" spans="1:212" ht="15" customHeight="1" x14ac:dyDescent="0.2">
      <c r="A85" s="17" t="str">
        <f t="shared" si="9"/>
        <v>0400702</v>
      </c>
      <c r="B85" s="18" t="s">
        <v>778</v>
      </c>
      <c r="C85" s="18" t="s">
        <v>838</v>
      </c>
      <c r="D85" s="18" t="s">
        <v>13</v>
      </c>
      <c r="E85" s="14">
        <v>30</v>
      </c>
      <c r="F85" s="430"/>
      <c r="G85" s="282"/>
      <c r="H85" s="420"/>
      <c r="I85" s="51" t="s">
        <v>627</v>
      </c>
      <c r="J85" s="31">
        <f>VLOOKUP($A85&amp;J$95,決統データ!$A$3:$DE$187,$E85+19,)</f>
        <v>0</v>
      </c>
      <c r="K85" s="31">
        <f>VLOOKUP($A85&amp;K$95,決統データ!$A$3:$DE$187,$E85+19,)</f>
        <v>0</v>
      </c>
      <c r="L85" s="31">
        <f>VLOOKUP($A85&amp;L$95,決統データ!$A$3:$DE$187,$E85+19,)</f>
        <v>0</v>
      </c>
      <c r="M85" s="31">
        <f>VLOOKUP($A85&amp;M$95,決統データ!$A$3:$DE$187,$E85+19,)</f>
        <v>0</v>
      </c>
      <c r="N85" s="128">
        <f t="shared" si="10"/>
        <v>0</v>
      </c>
    </row>
    <row r="86" spans="1:212" ht="15" customHeight="1" x14ac:dyDescent="0.2">
      <c r="A86" s="17" t="str">
        <f t="shared" si="9"/>
        <v>0400702</v>
      </c>
      <c r="B86" s="18" t="s">
        <v>778</v>
      </c>
      <c r="C86" s="18" t="s">
        <v>838</v>
      </c>
      <c r="D86" s="18" t="s">
        <v>13</v>
      </c>
      <c r="E86" s="14">
        <v>31</v>
      </c>
      <c r="F86" s="430"/>
      <c r="G86" s="282"/>
      <c r="H86" s="54" t="s">
        <v>831</v>
      </c>
      <c r="I86" s="129"/>
      <c r="J86" s="31">
        <f>VLOOKUP($A86&amp;J$95,決統データ!$A$3:$DE$187,$E86+19,)</f>
        <v>0</v>
      </c>
      <c r="K86" s="31">
        <f>VLOOKUP($A86&amp;K$95,決統データ!$A$3:$DE$187,$E86+19,)</f>
        <v>0</v>
      </c>
      <c r="L86" s="31">
        <f>VLOOKUP($A86&amp;L$95,決統データ!$A$3:$DE$187,$E86+19,)</f>
        <v>0</v>
      </c>
      <c r="M86" s="31">
        <f>VLOOKUP($A86&amp;M$95,決統データ!$A$3:$DE$187,$E86+19,)</f>
        <v>0</v>
      </c>
      <c r="N86" s="128">
        <f t="shared" si="10"/>
        <v>0</v>
      </c>
    </row>
    <row r="87" spans="1:212" ht="15" customHeight="1" x14ac:dyDescent="0.2">
      <c r="A87" s="17" t="str">
        <f t="shared" si="9"/>
        <v>0400702</v>
      </c>
      <c r="B87" s="18" t="s">
        <v>778</v>
      </c>
      <c r="C87" s="18" t="s">
        <v>838</v>
      </c>
      <c r="D87" s="18" t="s">
        <v>13</v>
      </c>
      <c r="E87" s="14">
        <v>32</v>
      </c>
      <c r="F87" s="430"/>
      <c r="G87" s="282"/>
      <c r="H87" s="54" t="s">
        <v>832</v>
      </c>
      <c r="I87" s="129"/>
      <c r="J87" s="31">
        <f>VLOOKUP($A87&amp;J$95,決統データ!$A$3:$DE$187,$E87+19,)</f>
        <v>0</v>
      </c>
      <c r="K87" s="31">
        <f>VLOOKUP($A87&amp;K$95,決統データ!$A$3:$DE$187,$E87+19,)</f>
        <v>0</v>
      </c>
      <c r="L87" s="31">
        <f>VLOOKUP($A87&amp;L$95,決統データ!$A$3:$DE$187,$E87+19,)</f>
        <v>0</v>
      </c>
      <c r="M87" s="31">
        <f>VLOOKUP($A87&amp;M$95,決統データ!$A$3:$DE$187,$E87+19,)</f>
        <v>0</v>
      </c>
      <c r="N87" s="128">
        <f t="shared" si="10"/>
        <v>0</v>
      </c>
    </row>
    <row r="88" spans="1:212" ht="15" customHeight="1" x14ac:dyDescent="0.2">
      <c r="A88" s="17" t="str">
        <f t="shared" si="9"/>
        <v>0400702</v>
      </c>
      <c r="B88" s="18" t="s">
        <v>778</v>
      </c>
      <c r="C88" s="18" t="s">
        <v>838</v>
      </c>
      <c r="D88" s="18" t="s">
        <v>13</v>
      </c>
      <c r="E88" s="14">
        <v>33</v>
      </c>
      <c r="F88" s="430"/>
      <c r="G88" s="282" t="s">
        <v>829</v>
      </c>
      <c r="H88" s="432" t="s">
        <v>830</v>
      </c>
      <c r="I88" s="129" t="s">
        <v>628</v>
      </c>
      <c r="J88" s="31">
        <f>VLOOKUP($A88&amp;J$95,決統データ!$A$3:$DE$187,$E88+19,)</f>
        <v>0</v>
      </c>
      <c r="K88" s="31">
        <f>VLOOKUP($A88&amp;K$95,決統データ!$A$3:$DE$187,$E88+19,)</f>
        <v>0</v>
      </c>
      <c r="L88" s="31">
        <f>VLOOKUP($A88&amp;L$95,決統データ!$A$3:$DE$187,$E88+19,)</f>
        <v>0</v>
      </c>
      <c r="M88" s="31">
        <f>VLOOKUP($A88&amp;M$95,決統データ!$A$3:$DE$187,$E88+19,)</f>
        <v>0</v>
      </c>
      <c r="N88" s="128">
        <f t="shared" si="10"/>
        <v>0</v>
      </c>
    </row>
    <row r="89" spans="1:212" ht="15" customHeight="1" x14ac:dyDescent="0.2">
      <c r="A89" s="17" t="str">
        <f t="shared" si="9"/>
        <v>0400702</v>
      </c>
      <c r="B89" s="18" t="s">
        <v>778</v>
      </c>
      <c r="C89" s="18" t="s">
        <v>838</v>
      </c>
      <c r="D89" s="18" t="s">
        <v>13</v>
      </c>
      <c r="E89" s="14">
        <v>34</v>
      </c>
      <c r="F89" s="430"/>
      <c r="G89" s="282"/>
      <c r="H89" s="420"/>
      <c r="I89" s="129" t="s">
        <v>627</v>
      </c>
      <c r="J89" s="31">
        <f>VLOOKUP($A89&amp;J$95,決統データ!$A$3:$DE$187,$E89+19,)</f>
        <v>0</v>
      </c>
      <c r="K89" s="31">
        <f>VLOOKUP($A89&amp;K$95,決統データ!$A$3:$DE$187,$E89+19,)</f>
        <v>0</v>
      </c>
      <c r="L89" s="31">
        <f>VLOOKUP($A89&amp;L$95,決統データ!$A$3:$DE$187,$E89+19,)</f>
        <v>0</v>
      </c>
      <c r="M89" s="31">
        <f>VLOOKUP($A89&amp;M$95,決統データ!$A$3:$DE$187,$E89+19,)</f>
        <v>0</v>
      </c>
      <c r="N89" s="128">
        <f t="shared" si="10"/>
        <v>0</v>
      </c>
    </row>
    <row r="90" spans="1:212" ht="15" customHeight="1" x14ac:dyDescent="0.2">
      <c r="A90" s="17" t="str">
        <f t="shared" si="9"/>
        <v>0400702</v>
      </c>
      <c r="B90" s="18" t="s">
        <v>778</v>
      </c>
      <c r="C90" s="18" t="s">
        <v>838</v>
      </c>
      <c r="D90" s="18" t="s">
        <v>13</v>
      </c>
      <c r="E90" s="14">
        <v>35</v>
      </c>
      <c r="F90" s="430"/>
      <c r="G90" s="282"/>
      <c r="H90" s="54" t="s">
        <v>833</v>
      </c>
      <c r="I90" s="129"/>
      <c r="J90" s="31">
        <f>VLOOKUP($A90&amp;J$95,決統データ!$A$3:$DE$187,$E90+19,)</f>
        <v>0</v>
      </c>
      <c r="K90" s="31">
        <f>VLOOKUP($A90&amp;K$95,決統データ!$A$3:$DE$187,$E90+19,)</f>
        <v>0</v>
      </c>
      <c r="L90" s="31">
        <f>VLOOKUP($A90&amp;L$95,決統データ!$A$3:$DE$187,$E90+19,)</f>
        <v>0</v>
      </c>
      <c r="M90" s="31">
        <f>VLOOKUP($A90&amp;M$95,決統データ!$A$3:$DE$187,$E90+19,)</f>
        <v>0</v>
      </c>
      <c r="N90" s="128">
        <f t="shared" si="10"/>
        <v>0</v>
      </c>
    </row>
    <row r="91" spans="1:212" ht="15" customHeight="1" x14ac:dyDescent="0.2">
      <c r="A91" s="17" t="str">
        <f t="shared" si="9"/>
        <v>0400702</v>
      </c>
      <c r="B91" s="18" t="s">
        <v>778</v>
      </c>
      <c r="C91" s="18" t="s">
        <v>838</v>
      </c>
      <c r="D91" s="18" t="s">
        <v>13</v>
      </c>
      <c r="E91" s="14">
        <v>36</v>
      </c>
      <c r="F91" s="430"/>
      <c r="G91" s="282"/>
      <c r="H91" s="54" t="s">
        <v>834</v>
      </c>
      <c r="I91" s="201"/>
      <c r="J91" s="31">
        <f>VLOOKUP($A91&amp;J$95,決統データ!$A$3:$DE$187,$E91+19,)</f>
        <v>0</v>
      </c>
      <c r="K91" s="31">
        <f>VLOOKUP($A91&amp;K$95,決統データ!$A$3:$DE$187,$E91+19,)</f>
        <v>0</v>
      </c>
      <c r="L91" s="31">
        <f>VLOOKUP($A91&amp;L$95,決統データ!$A$3:$DE$187,$E91+19,)</f>
        <v>0</v>
      </c>
      <c r="M91" s="31">
        <f>VLOOKUP($A91&amp;M$95,決統データ!$A$3:$DE$187,$E91+19,)</f>
        <v>0</v>
      </c>
      <c r="N91" s="128">
        <f t="shared" si="10"/>
        <v>0</v>
      </c>
    </row>
    <row r="92" spans="1:212" ht="15" customHeight="1" x14ac:dyDescent="0.2">
      <c r="A92" s="17" t="str">
        <f t="shared" si="9"/>
        <v>0400702</v>
      </c>
      <c r="B92" s="18" t="s">
        <v>778</v>
      </c>
      <c r="C92" s="18" t="s">
        <v>838</v>
      </c>
      <c r="D92" s="18" t="s">
        <v>13</v>
      </c>
      <c r="E92" s="14">
        <v>37</v>
      </c>
      <c r="F92" s="431"/>
      <c r="G92" s="53" t="s">
        <v>835</v>
      </c>
      <c r="H92" s="54"/>
      <c r="I92" s="129"/>
      <c r="J92" s="31">
        <f>VLOOKUP($A92&amp;J$95,決統データ!$A$3:$DE$187,$E92+19,)</f>
        <v>0</v>
      </c>
      <c r="K92" s="31">
        <f>VLOOKUP($A92&amp;K$95,決統データ!$A$3:$DE$187,$E92+19,)</f>
        <v>0</v>
      </c>
      <c r="L92" s="31">
        <f>VLOOKUP($A92&amp;L$95,決統データ!$A$3:$DE$187,$E92+19,)</f>
        <v>0</v>
      </c>
      <c r="M92" s="31">
        <f>VLOOKUP($A92&amp;M$95,決統データ!$A$3:$DE$187,$E92+19,)</f>
        <v>0</v>
      </c>
      <c r="N92" s="128">
        <f t="shared" si="10"/>
        <v>0</v>
      </c>
    </row>
    <row r="93" spans="1:212" hidden="1" x14ac:dyDescent="0.2"/>
    <row r="94" spans="1:212" hidden="1" x14ac:dyDescent="0.2"/>
    <row r="95" spans="1:212" s="120" customFormat="1" hidden="1" x14ac:dyDescent="0.2">
      <c r="A95" s="1"/>
      <c r="B95" s="1"/>
      <c r="C95" s="1"/>
      <c r="D95" s="1"/>
      <c r="E95" s="14"/>
      <c r="F95" s="1"/>
      <c r="G95" s="1"/>
      <c r="H95" s="1"/>
      <c r="I95" s="1"/>
      <c r="J95" s="11" t="str">
        <f>+J96&amp;J98</f>
        <v>262129001</v>
      </c>
      <c r="K95" s="11" t="str">
        <f>+K96&amp;K98</f>
        <v>262129002</v>
      </c>
      <c r="L95" s="11" t="str">
        <f>+L96&amp;L98</f>
        <v>262129003</v>
      </c>
      <c r="M95" s="11" t="str">
        <f>+M96&amp;M98</f>
        <v>262129004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</row>
    <row r="96" spans="1:212" s="120" customFormat="1" hidden="1" x14ac:dyDescent="0.2">
      <c r="A96" s="1"/>
      <c r="B96" s="1"/>
      <c r="C96" s="1"/>
      <c r="D96" s="1"/>
      <c r="E96" s="14"/>
      <c r="F96" s="1"/>
      <c r="G96" s="1"/>
      <c r="H96" s="1"/>
      <c r="I96" s="1"/>
      <c r="J96" s="156" t="s">
        <v>235</v>
      </c>
      <c r="K96" s="156" t="s">
        <v>235</v>
      </c>
      <c r="L96" s="156" t="s">
        <v>235</v>
      </c>
      <c r="M96" s="156" t="s">
        <v>235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</row>
    <row r="97" spans="1:212" s="120" customFormat="1" hidden="1" x14ac:dyDescent="0.2">
      <c r="A97" s="1"/>
      <c r="B97" s="1"/>
      <c r="C97" s="1"/>
      <c r="D97" s="1"/>
      <c r="E97" s="14"/>
      <c r="F97" s="1"/>
      <c r="G97" s="1"/>
      <c r="H97" s="1"/>
      <c r="I97" s="1"/>
      <c r="J97" s="156" t="s">
        <v>236</v>
      </c>
      <c r="K97" s="156" t="s">
        <v>236</v>
      </c>
      <c r="L97" s="156" t="s">
        <v>236</v>
      </c>
      <c r="M97" s="156" t="s">
        <v>236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</row>
    <row r="98" spans="1:212" s="120" customFormat="1" hidden="1" x14ac:dyDescent="0.2">
      <c r="A98" s="1"/>
      <c r="B98" s="1"/>
      <c r="C98" s="1"/>
      <c r="D98" s="1"/>
      <c r="E98" s="14"/>
      <c r="F98" s="1"/>
      <c r="G98" s="1"/>
      <c r="H98" s="1"/>
      <c r="I98" s="1"/>
      <c r="J98" s="198" t="s">
        <v>775</v>
      </c>
      <c r="K98" s="198" t="s">
        <v>4</v>
      </c>
      <c r="L98" s="198" t="s">
        <v>777</v>
      </c>
      <c r="M98" s="198" t="s">
        <v>847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</row>
  </sheetData>
  <sheetProtection algorithmName="SHA-512" hashValue="ktRpUaEx3e5tYsU/EMo+uUW8pC8sma6Qi5JUl6ClWAQYVCNFml5pprDt4U0LkAc7Q52pl0KmmY2jfnJQ8xCx1w==" saltValue="4EgEIoKURb8wqe1ctQb4Tg==" spinCount="100000" sheet="1" objects="1" scenarios="1"/>
  <customSheetViews>
    <customSheetView guid="{247A5D4D-80F1-4466-92F7-7A3BC78E450F}" showPageBreaks="1" printArea="1" view="pageBreakPreview">
      <pane xSplit="9" ySplit="4" topLeftCell="J5" activePane="bottomRight" state="frozen"/>
      <selection pane="bottomRight" activeCell="C43" sqref="C43"/>
      <pageMargins left="0.78740157480314965" right="0.78740157480314965" top="0.78740157480314965" bottom="0.78740157480314965" header="0.51181102362204722" footer="0.51181102362204722"/>
      <pageSetup paperSize="9" scale="58" orientation="portrait" blackAndWhite="1" horizontalDpi="300" verticalDpi="300"/>
      <headerFooter alignWithMargins="0"/>
    </customSheetView>
  </customSheetViews>
  <mergeCells count="22">
    <mergeCell ref="F84:F92"/>
    <mergeCell ref="G84:G87"/>
    <mergeCell ref="F7:F8"/>
    <mergeCell ref="F11:F12"/>
    <mergeCell ref="F15:F24"/>
    <mergeCell ref="F25:F33"/>
    <mergeCell ref="F34:H35"/>
    <mergeCell ref="G39:G46"/>
    <mergeCell ref="F38:F46"/>
    <mergeCell ref="F47:H49"/>
    <mergeCell ref="F52:G53"/>
    <mergeCell ref="F57:H58"/>
    <mergeCell ref="G88:G91"/>
    <mergeCell ref="H84:H85"/>
    <mergeCell ref="H88:H89"/>
    <mergeCell ref="F60:F75"/>
    <mergeCell ref="F3:I3"/>
    <mergeCell ref="F4:I4"/>
    <mergeCell ref="F36:H37"/>
    <mergeCell ref="G38:I38"/>
    <mergeCell ref="F76:F83"/>
    <mergeCell ref="G60:G75"/>
  </mergeCells>
  <phoneticPr fontId="3"/>
  <pageMargins left="0.78740157480314965" right="0.78740157480314965" top="0.78740157480314965" bottom="0.78740157480314965" header="0.51181102362204722" footer="0.51181102362204722"/>
  <pageSetup paperSize="9" scale="5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FF0000"/>
  </sheetPr>
  <dimension ref="A1:K94"/>
  <sheetViews>
    <sheetView view="pageBreakPreview" zoomScaleNormal="100" zoomScaleSheetLayoutView="100" workbookViewId="0">
      <pane ySplit="2" topLeftCell="A3" activePane="bottomLeft" state="frozen"/>
      <selection pane="bottomLeft" activeCell="F90" sqref="A90:XFD94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6.33203125" style="1" customWidth="1"/>
    <col min="7" max="7" width="7.1640625" style="1" customWidth="1"/>
    <col min="8" max="8" width="5" style="1" customWidth="1"/>
    <col min="9" max="9" width="4.08203125" style="1" customWidth="1"/>
    <col min="10" max="10" width="31.5" style="1" customWidth="1"/>
    <col min="11" max="11" width="16.33203125" style="5" customWidth="1"/>
    <col min="12" max="16384" width="9" style="1"/>
  </cols>
  <sheetData>
    <row r="1" spans="1:11" x14ac:dyDescent="0.2">
      <c r="F1" s="1" t="s">
        <v>517</v>
      </c>
      <c r="K1" s="68" t="s">
        <v>182</v>
      </c>
    </row>
    <row r="2" spans="1:11" ht="33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60"/>
      <c r="G2" s="360"/>
      <c r="H2" s="360"/>
      <c r="I2" s="360"/>
      <c r="J2" s="360"/>
      <c r="K2" s="69" t="s">
        <v>779</v>
      </c>
    </row>
    <row r="3" spans="1:11" ht="14.15" customHeight="1" x14ac:dyDescent="0.2">
      <c r="A3" s="17" t="str">
        <f>+B3&amp;C3&amp;D3</f>
        <v>0402601</v>
      </c>
      <c r="B3" s="18" t="s">
        <v>780</v>
      </c>
      <c r="C3" s="19">
        <v>26</v>
      </c>
      <c r="D3" s="18" t="s">
        <v>45</v>
      </c>
      <c r="E3" s="21" t="s">
        <v>17</v>
      </c>
      <c r="F3" s="363" t="s">
        <v>516</v>
      </c>
      <c r="G3" s="404" t="s">
        <v>515</v>
      </c>
      <c r="H3" s="404"/>
      <c r="I3" s="404"/>
      <c r="J3" s="404"/>
      <c r="K3" s="31">
        <f>VLOOKUP($A3&amp;K$93,決統データ!$A$3:$DE$187,$E3+19,FALSE)</f>
        <v>42568</v>
      </c>
    </row>
    <row r="4" spans="1:11" ht="14.15" customHeight="1" x14ac:dyDescent="0.2">
      <c r="A4" s="17" t="str">
        <f t="shared" ref="A4:A67" si="0">+B4&amp;C4&amp;D4</f>
        <v>0402601</v>
      </c>
      <c r="B4" s="18" t="s">
        <v>780</v>
      </c>
      <c r="C4" s="19">
        <v>26</v>
      </c>
      <c r="D4" s="18" t="s">
        <v>45</v>
      </c>
      <c r="E4" s="14">
        <v>2</v>
      </c>
      <c r="F4" s="363"/>
      <c r="G4" s="241" t="s">
        <v>514</v>
      </c>
      <c r="H4" s="241"/>
      <c r="I4" s="241"/>
      <c r="J4" s="241"/>
      <c r="K4" s="31">
        <f>VLOOKUP($A4&amp;K$93,決統データ!$A$3:$DE$187,$E4+19,FALSE)</f>
        <v>42435</v>
      </c>
    </row>
    <row r="5" spans="1:11" ht="14.15" customHeight="1" x14ac:dyDescent="0.2">
      <c r="A5" s="17" t="str">
        <f t="shared" si="0"/>
        <v>0402601</v>
      </c>
      <c r="B5" s="18" t="s">
        <v>780</v>
      </c>
      <c r="C5" s="19">
        <v>26</v>
      </c>
      <c r="D5" s="18" t="s">
        <v>45</v>
      </c>
      <c r="E5" s="14">
        <v>3</v>
      </c>
      <c r="F5" s="363"/>
      <c r="G5" s="241" t="s">
        <v>513</v>
      </c>
      <c r="H5" s="241"/>
      <c r="I5" s="241"/>
      <c r="J5" s="241"/>
      <c r="K5" s="31">
        <f>VLOOKUP($A5&amp;K$93,決統データ!$A$3:$DE$187,$E5+19,FALSE)</f>
        <v>42435</v>
      </c>
    </row>
    <row r="6" spans="1:11" ht="14.15" customHeight="1" x14ac:dyDescent="0.2">
      <c r="A6" s="17" t="str">
        <f t="shared" si="0"/>
        <v>0402601</v>
      </c>
      <c r="B6" s="18" t="s">
        <v>780</v>
      </c>
      <c r="C6" s="19">
        <v>26</v>
      </c>
      <c r="D6" s="18" t="s">
        <v>45</v>
      </c>
      <c r="E6" s="14">
        <v>5</v>
      </c>
      <c r="F6" s="363"/>
      <c r="G6" s="241" t="s">
        <v>512</v>
      </c>
      <c r="H6" s="241"/>
      <c r="I6" s="241"/>
      <c r="J6" s="241"/>
      <c r="K6" s="31">
        <f>VLOOKUP($A6&amp;K$93,決統データ!$A$3:$DE$187,$E6+19,FALSE)</f>
        <v>0</v>
      </c>
    </row>
    <row r="7" spans="1:11" ht="14.15" customHeight="1" x14ac:dyDescent="0.2">
      <c r="A7" s="17" t="str">
        <f t="shared" si="0"/>
        <v>0402601</v>
      </c>
      <c r="B7" s="18" t="s">
        <v>780</v>
      </c>
      <c r="C7" s="19">
        <v>26</v>
      </c>
      <c r="D7" s="18" t="s">
        <v>45</v>
      </c>
      <c r="E7" s="14">
        <v>6</v>
      </c>
      <c r="F7" s="363"/>
      <c r="G7" s="241" t="s">
        <v>503</v>
      </c>
      <c r="H7" s="241"/>
      <c r="I7" s="241"/>
      <c r="J7" s="241"/>
      <c r="K7" s="31">
        <f>VLOOKUP($A7&amp;K$93,決統データ!$A$3:$DE$187,$E7+19,FALSE)</f>
        <v>0</v>
      </c>
    </row>
    <row r="8" spans="1:11" ht="14.15" customHeight="1" x14ac:dyDescent="0.2">
      <c r="A8" s="17" t="str">
        <f t="shared" si="0"/>
        <v>0402601</v>
      </c>
      <c r="B8" s="18" t="s">
        <v>780</v>
      </c>
      <c r="C8" s="19">
        <v>26</v>
      </c>
      <c r="D8" s="18" t="s">
        <v>45</v>
      </c>
      <c r="E8" s="14">
        <v>7</v>
      </c>
      <c r="F8" s="363"/>
      <c r="G8" s="241" t="s">
        <v>511</v>
      </c>
      <c r="H8" s="241"/>
      <c r="I8" s="241"/>
      <c r="J8" s="241"/>
      <c r="K8" s="31">
        <f>VLOOKUP($A8&amp;K$93,決統データ!$A$3:$DE$187,$E8+19,FALSE)</f>
        <v>133</v>
      </c>
    </row>
    <row r="9" spans="1:11" ht="14.15" customHeight="1" x14ac:dyDescent="0.2">
      <c r="A9" s="17" t="str">
        <f t="shared" si="0"/>
        <v>0402601</v>
      </c>
      <c r="B9" s="18" t="s">
        <v>780</v>
      </c>
      <c r="C9" s="19">
        <v>26</v>
      </c>
      <c r="D9" s="18" t="s">
        <v>45</v>
      </c>
      <c r="E9" s="14">
        <v>8</v>
      </c>
      <c r="F9" s="363"/>
      <c r="G9" s="241" t="s">
        <v>510</v>
      </c>
      <c r="H9" s="241"/>
      <c r="I9" s="241"/>
      <c r="J9" s="241"/>
      <c r="K9" s="31">
        <f>VLOOKUP($A9&amp;K$93,決統データ!$A$3:$DE$187,$E9+19,FALSE)</f>
        <v>0</v>
      </c>
    </row>
    <row r="10" spans="1:11" ht="14.15" customHeight="1" x14ac:dyDescent="0.2">
      <c r="A10" s="17" t="str">
        <f t="shared" si="0"/>
        <v>0402601</v>
      </c>
      <c r="B10" s="18" t="s">
        <v>780</v>
      </c>
      <c r="C10" s="19">
        <v>26</v>
      </c>
      <c r="D10" s="18" t="s">
        <v>45</v>
      </c>
      <c r="E10" s="14">
        <v>9</v>
      </c>
      <c r="F10" s="363"/>
      <c r="G10" s="241" t="s">
        <v>545</v>
      </c>
      <c r="H10" s="241"/>
      <c r="I10" s="241"/>
      <c r="J10" s="241"/>
      <c r="K10" s="31">
        <f>VLOOKUP($A10&amp;K$93,決統データ!$A$3:$DE$187,$E10+19,FALSE)</f>
        <v>0</v>
      </c>
    </row>
    <row r="11" spans="1:11" ht="14.15" customHeight="1" x14ac:dyDescent="0.2">
      <c r="A11" s="17" t="str">
        <f t="shared" si="0"/>
        <v>0402601</v>
      </c>
      <c r="B11" s="18" t="s">
        <v>780</v>
      </c>
      <c r="C11" s="19">
        <v>26</v>
      </c>
      <c r="D11" s="18" t="s">
        <v>45</v>
      </c>
      <c r="E11" s="14">
        <v>10</v>
      </c>
      <c r="F11" s="363"/>
      <c r="G11" s="241" t="s">
        <v>544</v>
      </c>
      <c r="H11" s="241"/>
      <c r="I11" s="241"/>
      <c r="J11" s="241"/>
      <c r="K11" s="31">
        <f>VLOOKUP($A11&amp;K$93,決統データ!$A$3:$DE$187,$E11+19,FALSE)</f>
        <v>0</v>
      </c>
    </row>
    <row r="12" spans="1:11" ht="14.15" customHeight="1" x14ac:dyDescent="0.2">
      <c r="A12" s="17" t="str">
        <f t="shared" si="0"/>
        <v>0402601</v>
      </c>
      <c r="B12" s="18" t="s">
        <v>780</v>
      </c>
      <c r="C12" s="19">
        <v>26</v>
      </c>
      <c r="D12" s="18" t="s">
        <v>45</v>
      </c>
      <c r="E12" s="14">
        <v>11</v>
      </c>
      <c r="F12" s="363"/>
      <c r="G12" s="241" t="s">
        <v>543</v>
      </c>
      <c r="H12" s="241"/>
      <c r="I12" s="241"/>
      <c r="J12" s="241"/>
      <c r="K12" s="31">
        <f>VLOOKUP($A12&amp;K$93,決統データ!$A$3:$DE$187,$E12+19,FALSE)</f>
        <v>133</v>
      </c>
    </row>
    <row r="13" spans="1:11" ht="14.15" customHeight="1" x14ac:dyDescent="0.2">
      <c r="A13" s="17" t="str">
        <f t="shared" si="0"/>
        <v>0402601</v>
      </c>
      <c r="B13" s="18" t="s">
        <v>780</v>
      </c>
      <c r="C13" s="19">
        <v>26</v>
      </c>
      <c r="D13" s="18" t="s">
        <v>45</v>
      </c>
      <c r="E13" s="14">
        <v>12</v>
      </c>
      <c r="F13" s="363"/>
      <c r="G13" s="241" t="s">
        <v>507</v>
      </c>
      <c r="H13" s="241"/>
      <c r="I13" s="241"/>
      <c r="J13" s="241"/>
      <c r="K13" s="31">
        <f>VLOOKUP($A13&amp;K$93,決統データ!$A$3:$DE$187,$E13+19,FALSE)</f>
        <v>13089</v>
      </c>
    </row>
    <row r="14" spans="1:11" ht="14.15" customHeight="1" x14ac:dyDescent="0.2">
      <c r="A14" s="17" t="str">
        <f t="shared" si="0"/>
        <v>0402601</v>
      </c>
      <c r="B14" s="18" t="s">
        <v>780</v>
      </c>
      <c r="C14" s="19">
        <v>26</v>
      </c>
      <c r="D14" s="18" t="s">
        <v>45</v>
      </c>
      <c r="E14" s="14">
        <v>13</v>
      </c>
      <c r="F14" s="363"/>
      <c r="G14" s="241" t="s">
        <v>506</v>
      </c>
      <c r="H14" s="241"/>
      <c r="I14" s="241"/>
      <c r="J14" s="241"/>
      <c r="K14" s="31">
        <f>VLOOKUP($A14&amp;K$93,決統データ!$A$3:$DE$187,$E14+19,FALSE)</f>
        <v>4442</v>
      </c>
    </row>
    <row r="15" spans="1:11" ht="14.15" customHeight="1" x14ac:dyDescent="0.2">
      <c r="A15" s="17" t="str">
        <f t="shared" si="0"/>
        <v>0402601</v>
      </c>
      <c r="B15" s="18" t="s">
        <v>780</v>
      </c>
      <c r="C15" s="19">
        <v>26</v>
      </c>
      <c r="D15" s="18" t="s">
        <v>45</v>
      </c>
      <c r="E15" s="14">
        <v>14</v>
      </c>
      <c r="F15" s="363"/>
      <c r="G15" s="241" t="s">
        <v>505</v>
      </c>
      <c r="H15" s="241"/>
      <c r="I15" s="241"/>
      <c r="J15" s="241"/>
      <c r="K15" s="31">
        <f>VLOOKUP($A15&amp;K$93,決統データ!$A$3:$DE$187,$E15+19,FALSE)</f>
        <v>0</v>
      </c>
    </row>
    <row r="16" spans="1:11" ht="14.15" customHeight="1" x14ac:dyDescent="0.2">
      <c r="A16" s="17" t="str">
        <f t="shared" si="0"/>
        <v>0402601</v>
      </c>
      <c r="B16" s="18" t="s">
        <v>780</v>
      </c>
      <c r="C16" s="19">
        <v>26</v>
      </c>
      <c r="D16" s="18" t="s">
        <v>45</v>
      </c>
      <c r="E16" s="14">
        <v>15</v>
      </c>
      <c r="F16" s="363"/>
      <c r="G16" s="241" t="s">
        <v>504</v>
      </c>
      <c r="H16" s="241"/>
      <c r="I16" s="241"/>
      <c r="J16" s="241"/>
      <c r="K16" s="31">
        <f>VLOOKUP($A16&amp;K$93,決統データ!$A$3:$DE$187,$E16+19,FALSE)</f>
        <v>0</v>
      </c>
    </row>
    <row r="17" spans="1:11" ht="14.15" customHeight="1" x14ac:dyDescent="0.2">
      <c r="A17" s="17" t="str">
        <f t="shared" si="0"/>
        <v>0402601</v>
      </c>
      <c r="B17" s="18" t="s">
        <v>780</v>
      </c>
      <c r="C17" s="19">
        <v>26</v>
      </c>
      <c r="D17" s="18" t="s">
        <v>45</v>
      </c>
      <c r="E17" s="14">
        <v>16</v>
      </c>
      <c r="F17" s="363"/>
      <c r="G17" s="241" t="s">
        <v>503</v>
      </c>
      <c r="H17" s="241"/>
      <c r="I17" s="241"/>
      <c r="J17" s="241"/>
      <c r="K17" s="31">
        <f>VLOOKUP($A17&amp;K$93,決統データ!$A$3:$DE$187,$E17+19,FALSE)</f>
        <v>4442</v>
      </c>
    </row>
    <row r="18" spans="1:11" ht="14.15" customHeight="1" x14ac:dyDescent="0.2">
      <c r="A18" s="17" t="str">
        <f t="shared" si="0"/>
        <v>0402601</v>
      </c>
      <c r="B18" s="18" t="s">
        <v>780</v>
      </c>
      <c r="C18" s="19">
        <v>26</v>
      </c>
      <c r="D18" s="18" t="s">
        <v>45</v>
      </c>
      <c r="E18" s="14">
        <v>17</v>
      </c>
      <c r="F18" s="363"/>
      <c r="G18" s="241" t="s">
        <v>502</v>
      </c>
      <c r="H18" s="241"/>
      <c r="I18" s="241"/>
      <c r="J18" s="241"/>
      <c r="K18" s="31">
        <f>VLOOKUP($A18&amp;K$93,決統データ!$A$3:$DE$187,$E18+19,FALSE)</f>
        <v>8647</v>
      </c>
    </row>
    <row r="19" spans="1:11" ht="14.15" customHeight="1" x14ac:dyDescent="0.2">
      <c r="A19" s="17" t="str">
        <f t="shared" si="0"/>
        <v>0402601</v>
      </c>
      <c r="B19" s="18" t="s">
        <v>780</v>
      </c>
      <c r="C19" s="19">
        <v>26</v>
      </c>
      <c r="D19" s="18" t="s">
        <v>45</v>
      </c>
      <c r="E19" s="14">
        <v>18</v>
      </c>
      <c r="F19" s="363"/>
      <c r="G19" s="241" t="s">
        <v>501</v>
      </c>
      <c r="H19" s="241"/>
      <c r="I19" s="241"/>
      <c r="J19" s="241"/>
      <c r="K19" s="31">
        <f>VLOOKUP($A19&amp;K$93,決統データ!$A$3:$DE$187,$E19+19,FALSE)</f>
        <v>1394</v>
      </c>
    </row>
    <row r="20" spans="1:11" ht="14.15" customHeight="1" x14ac:dyDescent="0.2">
      <c r="A20" s="17" t="str">
        <f t="shared" si="0"/>
        <v>0402601</v>
      </c>
      <c r="B20" s="18" t="s">
        <v>780</v>
      </c>
      <c r="C20" s="19">
        <v>26</v>
      </c>
      <c r="D20" s="18" t="s">
        <v>45</v>
      </c>
      <c r="E20" s="14">
        <v>19</v>
      </c>
      <c r="F20" s="363"/>
      <c r="G20" s="241" t="s">
        <v>500</v>
      </c>
      <c r="H20" s="241"/>
      <c r="I20" s="241"/>
      <c r="J20" s="241"/>
      <c r="K20" s="31">
        <f>VLOOKUP($A20&amp;K$93,決統データ!$A$3:$DE$187,$E20+19,FALSE)</f>
        <v>1394</v>
      </c>
    </row>
    <row r="21" spans="1:11" ht="14.15" customHeight="1" x14ac:dyDescent="0.2">
      <c r="A21" s="17" t="str">
        <f t="shared" si="0"/>
        <v>0402601</v>
      </c>
      <c r="B21" s="18" t="s">
        <v>780</v>
      </c>
      <c r="C21" s="19">
        <v>26</v>
      </c>
      <c r="D21" s="18" t="s">
        <v>45</v>
      </c>
      <c r="E21" s="14">
        <v>20</v>
      </c>
      <c r="F21" s="363"/>
      <c r="G21" s="241" t="s">
        <v>499</v>
      </c>
      <c r="H21" s="241"/>
      <c r="I21" s="241"/>
      <c r="J21" s="241"/>
      <c r="K21" s="31">
        <f>VLOOKUP($A21&amp;K$93,決統データ!$A$3:$DE$187,$E21+19,FALSE)</f>
        <v>0</v>
      </c>
    </row>
    <row r="22" spans="1:11" ht="14.15" customHeight="1" x14ac:dyDescent="0.2">
      <c r="A22" s="17" t="str">
        <f t="shared" si="0"/>
        <v>0402601</v>
      </c>
      <c r="B22" s="18" t="s">
        <v>780</v>
      </c>
      <c r="C22" s="19">
        <v>26</v>
      </c>
      <c r="D22" s="18" t="s">
        <v>45</v>
      </c>
      <c r="E22" s="14">
        <v>21</v>
      </c>
      <c r="F22" s="363"/>
      <c r="G22" s="241" t="s">
        <v>498</v>
      </c>
      <c r="H22" s="241"/>
      <c r="I22" s="241"/>
      <c r="J22" s="241"/>
      <c r="K22" s="31">
        <f>VLOOKUP($A22&amp;K$93,決統データ!$A$3:$DE$187,$E22+19,FALSE)</f>
        <v>7253</v>
      </c>
    </row>
    <row r="23" spans="1:11" ht="14.15" customHeight="1" x14ac:dyDescent="0.2">
      <c r="A23" s="17" t="str">
        <f t="shared" si="0"/>
        <v>0402601</v>
      </c>
      <c r="B23" s="18" t="s">
        <v>780</v>
      </c>
      <c r="C23" s="19">
        <v>26</v>
      </c>
      <c r="D23" s="18" t="s">
        <v>45</v>
      </c>
      <c r="E23" s="14">
        <v>22</v>
      </c>
      <c r="F23" s="364"/>
      <c r="G23" s="241" t="s">
        <v>497</v>
      </c>
      <c r="H23" s="241"/>
      <c r="I23" s="241"/>
      <c r="J23" s="241"/>
      <c r="K23" s="31">
        <f>VLOOKUP($A23&amp;K$93,決統データ!$A$3:$DE$187,$E23+19,FALSE)</f>
        <v>29479</v>
      </c>
    </row>
    <row r="24" spans="1:11" ht="14.15" customHeight="1" x14ac:dyDescent="0.2">
      <c r="A24" s="17" t="str">
        <f t="shared" si="0"/>
        <v>0402601</v>
      </c>
      <c r="B24" s="18" t="s">
        <v>780</v>
      </c>
      <c r="C24" s="19">
        <v>26</v>
      </c>
      <c r="D24" s="18" t="s">
        <v>45</v>
      </c>
      <c r="E24" s="14">
        <v>23</v>
      </c>
      <c r="F24" s="373" t="s">
        <v>496</v>
      </c>
      <c r="G24" s="241" t="s">
        <v>495</v>
      </c>
      <c r="H24" s="241"/>
      <c r="I24" s="241"/>
      <c r="J24" s="241"/>
      <c r="K24" s="31">
        <f>VLOOKUP($A24&amp;K$93,決統データ!$A$3:$DE$187,$E24+19,FALSE)</f>
        <v>0</v>
      </c>
    </row>
    <row r="25" spans="1:11" ht="14.15" customHeight="1" x14ac:dyDescent="0.2">
      <c r="A25" s="17" t="str">
        <f t="shared" si="0"/>
        <v>0402601</v>
      </c>
      <c r="B25" s="18" t="s">
        <v>780</v>
      </c>
      <c r="C25" s="19">
        <v>26</v>
      </c>
      <c r="D25" s="18" t="s">
        <v>45</v>
      </c>
      <c r="E25" s="14">
        <v>24</v>
      </c>
      <c r="F25" s="363"/>
      <c r="G25" s="241" t="s">
        <v>494</v>
      </c>
      <c r="H25" s="241"/>
      <c r="I25" s="241"/>
      <c r="J25" s="241"/>
      <c r="K25" s="31">
        <f>VLOOKUP($A25&amp;K$93,決統データ!$A$3:$DE$187,$E25+19,FALSE)</f>
        <v>0</v>
      </c>
    </row>
    <row r="26" spans="1:11" ht="14.15" customHeight="1" x14ac:dyDescent="0.2">
      <c r="A26" s="17" t="str">
        <f t="shared" si="0"/>
        <v>0402601</v>
      </c>
      <c r="B26" s="18" t="s">
        <v>780</v>
      </c>
      <c r="C26" s="19">
        <v>26</v>
      </c>
      <c r="D26" s="18" t="s">
        <v>45</v>
      </c>
      <c r="E26" s="14">
        <v>25</v>
      </c>
      <c r="F26" s="363"/>
      <c r="G26" s="241" t="s">
        <v>493</v>
      </c>
      <c r="H26" s="241"/>
      <c r="I26" s="241"/>
      <c r="J26" s="241"/>
      <c r="K26" s="31">
        <f>VLOOKUP($A26&amp;K$93,決統データ!$A$3:$DE$187,$E26+19,FALSE)</f>
        <v>0</v>
      </c>
    </row>
    <row r="27" spans="1:11" ht="14.15" customHeight="1" x14ac:dyDescent="0.2">
      <c r="A27" s="17" t="str">
        <f t="shared" si="0"/>
        <v>0402601</v>
      </c>
      <c r="B27" s="18" t="s">
        <v>780</v>
      </c>
      <c r="C27" s="19">
        <v>26</v>
      </c>
      <c r="D27" s="18" t="s">
        <v>45</v>
      </c>
      <c r="E27" s="14">
        <v>26</v>
      </c>
      <c r="F27" s="363"/>
      <c r="G27" s="241" t="s">
        <v>492</v>
      </c>
      <c r="H27" s="241"/>
      <c r="I27" s="241"/>
      <c r="J27" s="241"/>
      <c r="K27" s="31">
        <f>VLOOKUP($A27&amp;K$93,決統データ!$A$3:$DE$187,$E27+19,FALSE)</f>
        <v>0</v>
      </c>
    </row>
    <row r="28" spans="1:11" ht="14.15" customHeight="1" x14ac:dyDescent="0.2">
      <c r="A28" s="17" t="str">
        <f t="shared" si="0"/>
        <v>0402601</v>
      </c>
      <c r="B28" s="18" t="s">
        <v>780</v>
      </c>
      <c r="C28" s="19">
        <v>26</v>
      </c>
      <c r="D28" s="18" t="s">
        <v>45</v>
      </c>
      <c r="E28" s="14">
        <v>27</v>
      </c>
      <c r="F28" s="363"/>
      <c r="G28" s="241" t="s">
        <v>491</v>
      </c>
      <c r="H28" s="241"/>
      <c r="I28" s="241"/>
      <c r="J28" s="241"/>
      <c r="K28" s="31">
        <f>VLOOKUP($A28&amp;K$93,決統データ!$A$3:$DE$187,$E28+19,FALSE)</f>
        <v>0</v>
      </c>
    </row>
    <row r="29" spans="1:11" ht="14.15" customHeight="1" x14ac:dyDescent="0.2">
      <c r="A29" s="17" t="str">
        <f t="shared" si="0"/>
        <v>0402601</v>
      </c>
      <c r="B29" s="18" t="s">
        <v>780</v>
      </c>
      <c r="C29" s="19">
        <v>26</v>
      </c>
      <c r="D29" s="18" t="s">
        <v>45</v>
      </c>
      <c r="E29" s="14">
        <v>28</v>
      </c>
      <c r="F29" s="363"/>
      <c r="G29" s="241" t="s">
        <v>490</v>
      </c>
      <c r="H29" s="241"/>
      <c r="I29" s="241"/>
      <c r="J29" s="241"/>
      <c r="K29" s="31">
        <f>VLOOKUP($A29&amp;K$93,決統データ!$A$3:$DE$187,$E29+19,FALSE)</f>
        <v>0</v>
      </c>
    </row>
    <row r="30" spans="1:11" ht="14.15" customHeight="1" x14ac:dyDescent="0.2">
      <c r="A30" s="17" t="str">
        <f t="shared" si="0"/>
        <v>0402601</v>
      </c>
      <c r="B30" s="18" t="s">
        <v>780</v>
      </c>
      <c r="C30" s="19">
        <v>26</v>
      </c>
      <c r="D30" s="18" t="s">
        <v>45</v>
      </c>
      <c r="E30" s="14">
        <v>29</v>
      </c>
      <c r="F30" s="363"/>
      <c r="G30" s="241" t="s">
        <v>489</v>
      </c>
      <c r="H30" s="241"/>
      <c r="I30" s="241"/>
      <c r="J30" s="241"/>
      <c r="K30" s="31">
        <f>VLOOKUP($A30&amp;K$93,決統データ!$A$3:$DE$187,$E30+19,FALSE)</f>
        <v>0</v>
      </c>
    </row>
    <row r="31" spans="1:11" ht="14.15" customHeight="1" x14ac:dyDescent="0.2">
      <c r="A31" s="17" t="str">
        <f t="shared" si="0"/>
        <v>0402601</v>
      </c>
      <c r="B31" s="18" t="s">
        <v>780</v>
      </c>
      <c r="C31" s="19">
        <v>26</v>
      </c>
      <c r="D31" s="18" t="s">
        <v>45</v>
      </c>
      <c r="E31" s="14">
        <v>30</v>
      </c>
      <c r="F31" s="363"/>
      <c r="G31" s="241" t="s">
        <v>542</v>
      </c>
      <c r="H31" s="241"/>
      <c r="I31" s="241"/>
      <c r="J31" s="241"/>
      <c r="K31" s="31">
        <f>VLOOKUP($A31&amp;K$93,決統データ!$A$3:$DE$187,$E31+19,FALSE)</f>
        <v>0</v>
      </c>
    </row>
    <row r="32" spans="1:11" ht="14.15" customHeight="1" x14ac:dyDescent="0.2">
      <c r="A32" s="17" t="str">
        <f t="shared" si="0"/>
        <v>0402601</v>
      </c>
      <c r="B32" s="18" t="s">
        <v>780</v>
      </c>
      <c r="C32" s="19">
        <v>26</v>
      </c>
      <c r="D32" s="18" t="s">
        <v>45</v>
      </c>
      <c r="E32" s="14">
        <v>31</v>
      </c>
      <c r="F32" s="363"/>
      <c r="G32" s="241" t="s">
        <v>487</v>
      </c>
      <c r="H32" s="241"/>
      <c r="I32" s="241"/>
      <c r="J32" s="241"/>
      <c r="K32" s="31">
        <f>VLOOKUP($A32&amp;K$93,決統データ!$A$3:$DE$187,$E32+19,FALSE)</f>
        <v>0</v>
      </c>
    </row>
    <row r="33" spans="1:11" ht="14.15" customHeight="1" x14ac:dyDescent="0.2">
      <c r="A33" s="17" t="str">
        <f t="shared" si="0"/>
        <v>0402601</v>
      </c>
      <c r="B33" s="18" t="s">
        <v>780</v>
      </c>
      <c r="C33" s="19">
        <v>26</v>
      </c>
      <c r="D33" s="18" t="s">
        <v>45</v>
      </c>
      <c r="E33" s="14">
        <v>32</v>
      </c>
      <c r="F33" s="363"/>
      <c r="G33" s="241" t="s">
        <v>486</v>
      </c>
      <c r="H33" s="241"/>
      <c r="I33" s="241"/>
      <c r="J33" s="241"/>
      <c r="K33" s="31">
        <f>VLOOKUP($A33&amp;K$93,決統データ!$A$3:$DE$187,$E33+19,FALSE)</f>
        <v>0</v>
      </c>
    </row>
    <row r="34" spans="1:11" ht="14.15" customHeight="1" x14ac:dyDescent="0.2">
      <c r="A34" s="17" t="str">
        <f t="shared" si="0"/>
        <v>0402601</v>
      </c>
      <c r="B34" s="18" t="s">
        <v>780</v>
      </c>
      <c r="C34" s="19">
        <v>26</v>
      </c>
      <c r="D34" s="18" t="s">
        <v>45</v>
      </c>
      <c r="E34" s="14">
        <v>33</v>
      </c>
      <c r="F34" s="363"/>
      <c r="G34" s="241" t="s">
        <v>485</v>
      </c>
      <c r="H34" s="241"/>
      <c r="I34" s="241"/>
      <c r="J34" s="241"/>
      <c r="K34" s="31">
        <f>VLOOKUP($A34&amp;K$93,決統データ!$A$3:$DE$187,$E34+19,FALSE)</f>
        <v>28137</v>
      </c>
    </row>
    <row r="35" spans="1:11" ht="14.15" customHeight="1" x14ac:dyDescent="0.2">
      <c r="A35" s="17" t="str">
        <f t="shared" si="0"/>
        <v>0402601</v>
      </c>
      <c r="B35" s="18" t="s">
        <v>780</v>
      </c>
      <c r="C35" s="19">
        <v>26</v>
      </c>
      <c r="D35" s="18" t="s">
        <v>45</v>
      </c>
      <c r="E35" s="14">
        <v>34</v>
      </c>
      <c r="F35" s="363"/>
      <c r="G35" s="405" t="s">
        <v>484</v>
      </c>
      <c r="H35" s="405"/>
      <c r="I35" s="241"/>
      <c r="J35" s="241"/>
      <c r="K35" s="31">
        <f>VLOOKUP($A35&amp;K$93,決統データ!$A$3:$DE$187,$E35+19,FALSE)</f>
        <v>0</v>
      </c>
    </row>
    <row r="36" spans="1:11" ht="14.15" customHeight="1" x14ac:dyDescent="0.2">
      <c r="A36" s="17" t="str">
        <f t="shared" si="0"/>
        <v>0402601</v>
      </c>
      <c r="B36" s="18" t="s">
        <v>780</v>
      </c>
      <c r="C36" s="19">
        <v>26</v>
      </c>
      <c r="D36" s="18" t="s">
        <v>45</v>
      </c>
      <c r="E36" s="14">
        <v>35</v>
      </c>
      <c r="F36" s="363"/>
      <c r="G36" s="406" t="s">
        <v>15</v>
      </c>
      <c r="H36" s="407"/>
      <c r="I36" s="267" t="s">
        <v>483</v>
      </c>
      <c r="J36" s="261"/>
      <c r="K36" s="31">
        <f>VLOOKUP($A36&amp;K$93,決統データ!$A$3:$DE$187,$E36+19,FALSE)</f>
        <v>0</v>
      </c>
    </row>
    <row r="37" spans="1:11" ht="14.15" customHeight="1" x14ac:dyDescent="0.2">
      <c r="A37" s="17" t="str">
        <f t="shared" si="0"/>
        <v>0402601</v>
      </c>
      <c r="B37" s="18" t="s">
        <v>780</v>
      </c>
      <c r="C37" s="19">
        <v>26</v>
      </c>
      <c r="D37" s="18" t="s">
        <v>45</v>
      </c>
      <c r="E37" s="14">
        <v>36</v>
      </c>
      <c r="F37" s="363"/>
      <c r="G37" s="408"/>
      <c r="H37" s="409"/>
      <c r="I37" s="267" t="s">
        <v>482</v>
      </c>
      <c r="J37" s="261"/>
      <c r="K37" s="31">
        <f>VLOOKUP($A37&amp;K$93,決統データ!$A$3:$DE$187,$E37+19,FALSE)</f>
        <v>0</v>
      </c>
    </row>
    <row r="38" spans="1:11" ht="14.15" customHeight="1" x14ac:dyDescent="0.2">
      <c r="A38" s="17" t="str">
        <f t="shared" si="0"/>
        <v>0402601</v>
      </c>
      <c r="B38" s="18" t="s">
        <v>780</v>
      </c>
      <c r="C38" s="19">
        <v>26</v>
      </c>
      <c r="D38" s="18" t="s">
        <v>45</v>
      </c>
      <c r="E38" s="14">
        <v>37</v>
      </c>
      <c r="F38" s="363"/>
      <c r="G38" s="410" t="s">
        <v>541</v>
      </c>
      <c r="H38" s="404" t="s">
        <v>481</v>
      </c>
      <c r="I38" s="241"/>
      <c r="J38" s="241"/>
      <c r="K38" s="31">
        <f>VLOOKUP($A38&amp;K$93,決統データ!$A$3:$DE$187,$E38+19,FALSE)</f>
        <v>0</v>
      </c>
    </row>
    <row r="39" spans="1:11" ht="14.15" customHeight="1" x14ac:dyDescent="0.2">
      <c r="A39" s="17" t="str">
        <f t="shared" si="0"/>
        <v>0402601</v>
      </c>
      <c r="B39" s="18" t="s">
        <v>780</v>
      </c>
      <c r="C39" s="19">
        <v>26</v>
      </c>
      <c r="D39" s="18" t="s">
        <v>45</v>
      </c>
      <c r="E39" s="14">
        <v>38</v>
      </c>
      <c r="F39" s="363"/>
      <c r="G39" s="403"/>
      <c r="H39" s="241" t="s">
        <v>479</v>
      </c>
      <c r="I39" s="241"/>
      <c r="J39" s="241"/>
      <c r="K39" s="31">
        <f>VLOOKUP($A39&amp;K$93,決統データ!$A$3:$DE$187,$E39+19,FALSE)</f>
        <v>0</v>
      </c>
    </row>
    <row r="40" spans="1:11" ht="14.15" customHeight="1" x14ac:dyDescent="0.2">
      <c r="A40" s="17" t="str">
        <f t="shared" si="0"/>
        <v>0402601</v>
      </c>
      <c r="B40" s="18" t="s">
        <v>780</v>
      </c>
      <c r="C40" s="19">
        <v>26</v>
      </c>
      <c r="D40" s="18" t="s">
        <v>45</v>
      </c>
      <c r="E40" s="14">
        <v>39</v>
      </c>
      <c r="F40" s="363"/>
      <c r="G40" s="403"/>
      <c r="H40" s="241" t="s">
        <v>480</v>
      </c>
      <c r="I40" s="241"/>
      <c r="J40" s="241"/>
      <c r="K40" s="31">
        <f>VLOOKUP($A40&amp;K$93,決統データ!$A$3:$DE$187,$E40+19,FALSE)</f>
        <v>0</v>
      </c>
    </row>
    <row r="41" spans="1:11" ht="14.15" customHeight="1" x14ac:dyDescent="0.2">
      <c r="A41" s="17" t="str">
        <f t="shared" si="0"/>
        <v>0402601</v>
      </c>
      <c r="B41" s="18" t="s">
        <v>780</v>
      </c>
      <c r="C41" s="19">
        <v>26</v>
      </c>
      <c r="D41" s="18" t="s">
        <v>45</v>
      </c>
      <c r="E41" s="14">
        <v>40</v>
      </c>
      <c r="F41" s="363"/>
      <c r="G41" s="403"/>
      <c r="H41" s="241" t="s">
        <v>479</v>
      </c>
      <c r="I41" s="241"/>
      <c r="J41" s="241"/>
      <c r="K41" s="31">
        <f>VLOOKUP($A41&amp;K$93,決統データ!$A$3:$DE$187,$E41+19,FALSE)</f>
        <v>0</v>
      </c>
    </row>
    <row r="42" spans="1:11" ht="14.15" customHeight="1" x14ac:dyDescent="0.2">
      <c r="A42" s="17" t="str">
        <f t="shared" si="0"/>
        <v>0402601</v>
      </c>
      <c r="B42" s="18" t="s">
        <v>780</v>
      </c>
      <c r="C42" s="19">
        <v>26</v>
      </c>
      <c r="D42" s="18" t="s">
        <v>45</v>
      </c>
      <c r="E42" s="14">
        <v>41</v>
      </c>
      <c r="F42" s="363"/>
      <c r="G42" s="403" t="s">
        <v>183</v>
      </c>
      <c r="H42" s="376" t="s">
        <v>457</v>
      </c>
      <c r="I42" s="378" t="s">
        <v>286</v>
      </c>
      <c r="J42" s="49" t="s">
        <v>46</v>
      </c>
      <c r="K42" s="31">
        <f>VLOOKUP($A42&amp;K$93,決統データ!$A$3:$DE$187,$E42+19,FALSE)</f>
        <v>0</v>
      </c>
    </row>
    <row r="43" spans="1:11" ht="14.15" customHeight="1" x14ac:dyDescent="0.2">
      <c r="A43" s="17" t="str">
        <f t="shared" si="0"/>
        <v>0402601</v>
      </c>
      <c r="B43" s="18" t="s">
        <v>780</v>
      </c>
      <c r="C43" s="19">
        <v>26</v>
      </c>
      <c r="D43" s="18" t="s">
        <v>45</v>
      </c>
      <c r="E43" s="14">
        <v>42</v>
      </c>
      <c r="F43" s="363"/>
      <c r="G43" s="403"/>
      <c r="H43" s="377"/>
      <c r="I43" s="379"/>
      <c r="J43" s="49" t="s">
        <v>43</v>
      </c>
      <c r="K43" s="31">
        <f>VLOOKUP($A43&amp;K$93,決統データ!$A$3:$DE$187,$E43+19,FALSE)</f>
        <v>0</v>
      </c>
    </row>
    <row r="44" spans="1:11" ht="14.15" customHeight="1" x14ac:dyDescent="0.2">
      <c r="A44" s="17" t="str">
        <f t="shared" si="0"/>
        <v>0402601</v>
      </c>
      <c r="B44" s="18" t="s">
        <v>780</v>
      </c>
      <c r="C44" s="19">
        <v>26</v>
      </c>
      <c r="D44" s="18" t="s">
        <v>45</v>
      </c>
      <c r="E44" s="14">
        <v>43</v>
      </c>
      <c r="F44" s="363"/>
      <c r="G44" s="403"/>
      <c r="H44" s="404"/>
      <c r="I44" s="380"/>
      <c r="J44" s="49" t="s">
        <v>369</v>
      </c>
      <c r="K44" s="31">
        <f>VLOOKUP($A44&amp;K$93,決統データ!$A$3:$DE$187,$E44+19,FALSE)</f>
        <v>0</v>
      </c>
    </row>
    <row r="45" spans="1:11" ht="14.15" customHeight="1" x14ac:dyDescent="0.2">
      <c r="A45" s="17" t="str">
        <f t="shared" si="0"/>
        <v>0402601</v>
      </c>
      <c r="B45" s="18" t="s">
        <v>780</v>
      </c>
      <c r="C45" s="19">
        <v>26</v>
      </c>
      <c r="D45" s="18" t="s">
        <v>45</v>
      </c>
      <c r="E45" s="14">
        <v>44</v>
      </c>
      <c r="F45" s="363"/>
      <c r="G45" s="403"/>
      <c r="H45" s="241" t="s">
        <v>477</v>
      </c>
      <c r="I45" s="241"/>
      <c r="J45" s="241"/>
      <c r="K45" s="31">
        <f>VLOOKUP($A45&amp;K$93,決統データ!$A$3:$DE$187,$E45+19,FALSE)</f>
        <v>0</v>
      </c>
    </row>
    <row r="46" spans="1:11" ht="14.15" customHeight="1" x14ac:dyDescent="0.2">
      <c r="A46" s="17" t="str">
        <f t="shared" si="0"/>
        <v>0402601</v>
      </c>
      <c r="B46" s="18" t="s">
        <v>780</v>
      </c>
      <c r="C46" s="19">
        <v>26</v>
      </c>
      <c r="D46" s="18" t="s">
        <v>45</v>
      </c>
      <c r="E46" s="14">
        <v>45</v>
      </c>
      <c r="F46" s="363"/>
      <c r="G46" s="403"/>
      <c r="H46" s="241" t="s">
        <v>540</v>
      </c>
      <c r="I46" s="241"/>
      <c r="J46" s="241"/>
      <c r="K46" s="31">
        <f>VLOOKUP($A46&amp;K$93,決統データ!$A$3:$DE$187,$E46+19,FALSE)</f>
        <v>0</v>
      </c>
    </row>
    <row r="47" spans="1:11" ht="14.15" customHeight="1" x14ac:dyDescent="0.2">
      <c r="A47" s="17" t="str">
        <f t="shared" si="0"/>
        <v>0402601</v>
      </c>
      <c r="B47" s="18" t="s">
        <v>780</v>
      </c>
      <c r="C47" s="19">
        <v>26</v>
      </c>
      <c r="D47" s="18" t="s">
        <v>45</v>
      </c>
      <c r="E47" s="14">
        <v>46</v>
      </c>
      <c r="F47" s="363"/>
      <c r="G47" s="403"/>
      <c r="H47" s="241" t="s">
        <v>475</v>
      </c>
      <c r="I47" s="241"/>
      <c r="J47" s="241"/>
      <c r="K47" s="31">
        <f>VLOOKUP($A47&amp;K$93,決統データ!$A$3:$DE$187,$E47+19,FALSE)</f>
        <v>0</v>
      </c>
    </row>
    <row r="48" spans="1:11" ht="14.15" customHeight="1" x14ac:dyDescent="0.2">
      <c r="A48" s="17" t="str">
        <f t="shared" si="0"/>
        <v>0402601</v>
      </c>
      <c r="B48" s="18" t="s">
        <v>780</v>
      </c>
      <c r="C48" s="19">
        <v>26</v>
      </c>
      <c r="D48" s="18" t="s">
        <v>45</v>
      </c>
      <c r="E48" s="14">
        <v>47</v>
      </c>
      <c r="F48" s="363"/>
      <c r="G48" s="403"/>
      <c r="H48" s="241" t="s">
        <v>474</v>
      </c>
      <c r="I48" s="241"/>
      <c r="J48" s="241"/>
      <c r="K48" s="31">
        <f>VLOOKUP($A48&amp;K$93,決統データ!$A$3:$DE$187,$E48+19,FALSE)</f>
        <v>0</v>
      </c>
    </row>
    <row r="49" spans="1:11" ht="14.15" customHeight="1" x14ac:dyDescent="0.2">
      <c r="A49" s="17" t="str">
        <f t="shared" si="0"/>
        <v>0402601</v>
      </c>
      <c r="B49" s="18" t="s">
        <v>780</v>
      </c>
      <c r="C49" s="19">
        <v>26</v>
      </c>
      <c r="D49" s="18" t="s">
        <v>45</v>
      </c>
      <c r="E49" s="14">
        <v>48</v>
      </c>
      <c r="F49" s="363"/>
      <c r="G49" s="403"/>
      <c r="H49" s="241" t="s">
        <v>369</v>
      </c>
      <c r="I49" s="241"/>
      <c r="J49" s="241"/>
      <c r="K49" s="31">
        <f>VLOOKUP($A49&amp;K$93,決統データ!$A$3:$DE$187,$E49+19,FALSE)</f>
        <v>0</v>
      </c>
    </row>
    <row r="50" spans="1:11" ht="14.15" customHeight="1" x14ac:dyDescent="0.2">
      <c r="A50" s="17" t="str">
        <f t="shared" si="0"/>
        <v>0402601</v>
      </c>
      <c r="B50" s="18" t="s">
        <v>780</v>
      </c>
      <c r="C50" s="19">
        <v>26</v>
      </c>
      <c r="D50" s="18" t="s">
        <v>45</v>
      </c>
      <c r="E50" s="14">
        <v>49</v>
      </c>
      <c r="F50" s="363"/>
      <c r="G50" s="241" t="s">
        <v>473</v>
      </c>
      <c r="H50" s="241"/>
      <c r="I50" s="241"/>
      <c r="J50" s="241"/>
      <c r="K50" s="31">
        <f>VLOOKUP($A50&amp;K$93,決統データ!$A$3:$DE$187,$E50+19,FALSE)</f>
        <v>28137</v>
      </c>
    </row>
    <row r="51" spans="1:11" ht="14.15" customHeight="1" x14ac:dyDescent="0.2">
      <c r="A51" s="17" t="str">
        <f t="shared" si="0"/>
        <v>0402601</v>
      </c>
      <c r="B51" s="18" t="s">
        <v>780</v>
      </c>
      <c r="C51" s="19">
        <v>26</v>
      </c>
      <c r="D51" s="18" t="s">
        <v>45</v>
      </c>
      <c r="E51" s="14">
        <v>50</v>
      </c>
      <c r="F51" s="363"/>
      <c r="G51" s="370" t="s">
        <v>15</v>
      </c>
      <c r="H51" s="241" t="s">
        <v>471</v>
      </c>
      <c r="I51" s="241"/>
      <c r="J51" s="241"/>
      <c r="K51" s="31">
        <f>VLOOKUP($A51&amp;K$93,決統データ!$A$3:$DE$187,$E51+19,FALSE)</f>
        <v>0</v>
      </c>
    </row>
    <row r="52" spans="1:11" ht="14.15" customHeight="1" x14ac:dyDescent="0.2">
      <c r="A52" s="17" t="str">
        <f t="shared" si="0"/>
        <v>0402601</v>
      </c>
      <c r="B52" s="18" t="s">
        <v>780</v>
      </c>
      <c r="C52" s="19">
        <v>26</v>
      </c>
      <c r="D52" s="18" t="s">
        <v>45</v>
      </c>
      <c r="E52" s="14">
        <v>51</v>
      </c>
      <c r="F52" s="363"/>
      <c r="G52" s="371"/>
      <c r="H52" s="241" t="s">
        <v>47</v>
      </c>
      <c r="I52" s="241"/>
      <c r="J52" s="241"/>
      <c r="K52" s="31">
        <f>VLOOKUP($A52&amp;K$93,決統データ!$A$3:$DE$187,$E52+19,FALSE)</f>
        <v>0</v>
      </c>
    </row>
    <row r="53" spans="1:11" ht="14.15" customHeight="1" x14ac:dyDescent="0.2">
      <c r="A53" s="17" t="str">
        <f t="shared" si="0"/>
        <v>0402601</v>
      </c>
      <c r="B53" s="18" t="s">
        <v>780</v>
      </c>
      <c r="C53" s="19">
        <v>26</v>
      </c>
      <c r="D53" s="18" t="s">
        <v>45</v>
      </c>
      <c r="E53" s="14">
        <v>52</v>
      </c>
      <c r="F53" s="363"/>
      <c r="G53" s="372"/>
      <c r="H53" s="241" t="s">
        <v>470</v>
      </c>
      <c r="I53" s="241"/>
      <c r="J53" s="241"/>
      <c r="K53" s="31">
        <f>VLOOKUP($A53&amp;K$93,決統データ!$A$3:$DE$187,$E53+19,FALSE)</f>
        <v>0</v>
      </c>
    </row>
    <row r="54" spans="1:11" ht="14.15" customHeight="1" x14ac:dyDescent="0.2">
      <c r="A54" s="17" t="str">
        <f t="shared" si="0"/>
        <v>0402601</v>
      </c>
      <c r="B54" s="18" t="s">
        <v>780</v>
      </c>
      <c r="C54" s="19">
        <v>26</v>
      </c>
      <c r="D54" s="18" t="s">
        <v>45</v>
      </c>
      <c r="E54" s="14">
        <v>53</v>
      </c>
      <c r="F54" s="363"/>
      <c r="G54" s="241" t="s">
        <v>469</v>
      </c>
      <c r="H54" s="241"/>
      <c r="I54" s="241"/>
      <c r="J54" s="241"/>
      <c r="K54" s="31">
        <f>VLOOKUP($A54&amp;K$93,決統データ!$A$3:$DE$187,$E54+19,FALSE)</f>
        <v>0</v>
      </c>
    </row>
    <row r="55" spans="1:11" ht="14.15" customHeight="1" x14ac:dyDescent="0.2">
      <c r="A55" s="17" t="str">
        <f t="shared" si="0"/>
        <v>0402601</v>
      </c>
      <c r="B55" s="18" t="s">
        <v>780</v>
      </c>
      <c r="C55" s="19">
        <v>26</v>
      </c>
      <c r="D55" s="18" t="s">
        <v>45</v>
      </c>
      <c r="E55" s="14">
        <v>54</v>
      </c>
      <c r="F55" s="363"/>
      <c r="G55" s="241" t="s">
        <v>468</v>
      </c>
      <c r="H55" s="241"/>
      <c r="I55" s="241"/>
      <c r="J55" s="241"/>
      <c r="K55" s="31">
        <f>VLOOKUP($A55&amp;K$93,決統データ!$A$3:$DE$187,$E55+19,FALSE)</f>
        <v>0</v>
      </c>
    </row>
    <row r="56" spans="1:11" ht="14.15" customHeight="1" x14ac:dyDescent="0.2">
      <c r="A56" s="17" t="str">
        <f t="shared" si="0"/>
        <v>0402601</v>
      </c>
      <c r="B56" s="18" t="s">
        <v>780</v>
      </c>
      <c r="C56" s="19">
        <v>26</v>
      </c>
      <c r="D56" s="18" t="s">
        <v>45</v>
      </c>
      <c r="E56" s="14">
        <v>55</v>
      </c>
      <c r="F56" s="363"/>
      <c r="G56" s="241" t="s">
        <v>467</v>
      </c>
      <c r="H56" s="241"/>
      <c r="I56" s="241"/>
      <c r="J56" s="241"/>
      <c r="K56" s="31">
        <f>VLOOKUP($A56&amp;K$93,決統データ!$A$3:$DE$187,$E56+19,FALSE)</f>
        <v>0</v>
      </c>
    </row>
    <row r="57" spans="1:11" ht="14.15" customHeight="1" x14ac:dyDescent="0.2">
      <c r="A57" s="17" t="str">
        <f t="shared" si="0"/>
        <v>0402601</v>
      </c>
      <c r="B57" s="18" t="s">
        <v>780</v>
      </c>
      <c r="C57" s="19">
        <v>26</v>
      </c>
      <c r="D57" s="18" t="s">
        <v>45</v>
      </c>
      <c r="E57" s="14">
        <v>56</v>
      </c>
      <c r="F57" s="364"/>
      <c r="G57" s="241" t="s">
        <v>466</v>
      </c>
      <c r="H57" s="241"/>
      <c r="I57" s="241"/>
      <c r="J57" s="241"/>
      <c r="K57" s="31">
        <f>VLOOKUP($A57&amp;K$93,決統データ!$A$3:$DE$187,$E57+19,FALSE)</f>
        <v>-28137</v>
      </c>
    </row>
    <row r="58" spans="1:11" ht="14.15" customHeight="1" x14ac:dyDescent="0.2">
      <c r="A58" s="17" t="str">
        <f t="shared" si="0"/>
        <v>0402601</v>
      </c>
      <c r="B58" s="18" t="s">
        <v>780</v>
      </c>
      <c r="C58" s="19">
        <v>26</v>
      </c>
      <c r="D58" s="18" t="s">
        <v>45</v>
      </c>
      <c r="E58" s="14">
        <v>57</v>
      </c>
      <c r="F58" s="241" t="s">
        <v>465</v>
      </c>
      <c r="G58" s="241"/>
      <c r="H58" s="241"/>
      <c r="I58" s="241"/>
      <c r="J58" s="241"/>
      <c r="K58" s="31">
        <f>VLOOKUP($A58&amp;K$93,決統データ!$A$3:$DE$187,$E58+19,FALSE)</f>
        <v>1342</v>
      </c>
    </row>
    <row r="59" spans="1:11" ht="14.15" customHeight="1" x14ac:dyDescent="0.2">
      <c r="A59" s="17" t="str">
        <f t="shared" si="0"/>
        <v>0402601</v>
      </c>
      <c r="B59" s="18" t="s">
        <v>780</v>
      </c>
      <c r="C59" s="19">
        <v>26</v>
      </c>
      <c r="D59" s="18" t="s">
        <v>45</v>
      </c>
      <c r="E59" s="14">
        <v>58</v>
      </c>
      <c r="F59" s="241" t="s">
        <v>464</v>
      </c>
      <c r="G59" s="241"/>
      <c r="H59" s="241"/>
      <c r="I59" s="241"/>
      <c r="J59" s="241"/>
      <c r="K59" s="31">
        <f>VLOOKUP($A59&amp;K$93,決統データ!$A$3:$DE$187,$E59+19,FALSE)</f>
        <v>3106</v>
      </c>
    </row>
    <row r="60" spans="1:11" ht="14.15" customHeight="1" x14ac:dyDescent="0.2">
      <c r="A60" s="17" t="str">
        <f t="shared" si="0"/>
        <v>0402601</v>
      </c>
      <c r="B60" s="18" t="s">
        <v>780</v>
      </c>
      <c r="C60" s="19">
        <v>26</v>
      </c>
      <c r="D60" s="18" t="s">
        <v>45</v>
      </c>
      <c r="E60" s="14">
        <v>59</v>
      </c>
      <c r="F60" s="241"/>
      <c r="G60" s="241" t="s">
        <v>539</v>
      </c>
      <c r="H60" s="241"/>
      <c r="I60" s="241"/>
      <c r="J60" s="241"/>
      <c r="K60" s="31">
        <f>VLOOKUP($A60&amp;K$93,決統データ!$A$3:$DE$187,$E60+19,FALSE)</f>
        <v>15150</v>
      </c>
    </row>
    <row r="61" spans="1:11" ht="14.15" customHeight="1" x14ac:dyDescent="0.2">
      <c r="A61" s="17" t="str">
        <f t="shared" si="0"/>
        <v>0402601</v>
      </c>
      <c r="B61" s="18" t="s">
        <v>780</v>
      </c>
      <c r="C61" s="19">
        <v>26</v>
      </c>
      <c r="D61" s="18" t="s">
        <v>45</v>
      </c>
      <c r="E61" s="14">
        <v>60</v>
      </c>
      <c r="F61" s="241"/>
      <c r="G61" s="241" t="s">
        <v>462</v>
      </c>
      <c r="H61" s="241"/>
      <c r="I61" s="241"/>
      <c r="J61" s="241"/>
      <c r="K61" s="31">
        <f>VLOOKUP($A61&amp;K$93,決統データ!$A$3:$DE$187,$E61+19,FALSE)</f>
        <v>0</v>
      </c>
    </row>
    <row r="62" spans="1:11" ht="14.15" customHeight="1" x14ac:dyDescent="0.2">
      <c r="A62" s="17" t="str">
        <f t="shared" si="0"/>
        <v>0402602</v>
      </c>
      <c r="B62" s="18" t="s">
        <v>780</v>
      </c>
      <c r="C62" s="19">
        <v>26</v>
      </c>
      <c r="D62" s="18" t="s">
        <v>13</v>
      </c>
      <c r="E62" s="14">
        <v>1</v>
      </c>
      <c r="F62" s="241" t="s">
        <v>461</v>
      </c>
      <c r="G62" s="241"/>
      <c r="H62" s="241"/>
      <c r="I62" s="241"/>
      <c r="J62" s="241"/>
      <c r="K62" s="31">
        <f>VLOOKUP($A62&amp;K$93,決統データ!$A$3:$DE$187,$E62+19,FALSE)</f>
        <v>0</v>
      </c>
    </row>
    <row r="63" spans="1:11" ht="14.15" customHeight="1" x14ac:dyDescent="0.2">
      <c r="A63" s="17" t="str">
        <f t="shared" si="0"/>
        <v>0402602</v>
      </c>
      <c r="B63" s="18" t="s">
        <v>780</v>
      </c>
      <c r="C63" s="19">
        <v>26</v>
      </c>
      <c r="D63" s="18" t="s">
        <v>13</v>
      </c>
      <c r="E63" s="14">
        <v>2</v>
      </c>
      <c r="F63" s="241" t="s">
        <v>460</v>
      </c>
      <c r="G63" s="241"/>
      <c r="H63" s="241"/>
      <c r="I63" s="241"/>
      <c r="J63" s="241"/>
      <c r="K63" s="31">
        <f>VLOOKUP($A63&amp;K$93,決統データ!$A$3:$DE$187,$E63+19,FALSE)</f>
        <v>13386</v>
      </c>
    </row>
    <row r="64" spans="1:11" ht="14.15" customHeight="1" x14ac:dyDescent="0.2">
      <c r="A64" s="17" t="str">
        <f t="shared" si="0"/>
        <v>0402602</v>
      </c>
      <c r="B64" s="18" t="s">
        <v>780</v>
      </c>
      <c r="C64" s="19">
        <v>26</v>
      </c>
      <c r="D64" s="18" t="s">
        <v>13</v>
      </c>
      <c r="E64" s="14">
        <v>3</v>
      </c>
      <c r="F64" s="241" t="s">
        <v>459</v>
      </c>
      <c r="G64" s="241"/>
      <c r="H64" s="241"/>
      <c r="I64" s="241"/>
      <c r="J64" s="241"/>
      <c r="K64" s="31">
        <f>VLOOKUP($A64&amp;K$93,決統データ!$A$3:$DE$187,$E64+19,FALSE)</f>
        <v>0</v>
      </c>
    </row>
    <row r="65" spans="1:11" ht="14.15" customHeight="1" x14ac:dyDescent="0.2">
      <c r="A65" s="17" t="str">
        <f t="shared" si="0"/>
        <v>0402602</v>
      </c>
      <c r="B65" s="18" t="s">
        <v>780</v>
      </c>
      <c r="C65" s="19">
        <v>26</v>
      </c>
      <c r="D65" s="18" t="s">
        <v>13</v>
      </c>
      <c r="E65" s="14">
        <v>4</v>
      </c>
      <c r="F65" s="370" t="s">
        <v>286</v>
      </c>
      <c r="G65" s="241" t="s">
        <v>458</v>
      </c>
      <c r="H65" s="241"/>
      <c r="I65" s="241"/>
      <c r="J65" s="241"/>
      <c r="K65" s="31">
        <f>VLOOKUP($A65&amp;K$93,決統データ!$A$3:$DE$187,$E65+19,FALSE)</f>
        <v>0</v>
      </c>
    </row>
    <row r="66" spans="1:11" ht="14.15" customHeight="1" x14ac:dyDescent="0.2">
      <c r="A66" s="17" t="str">
        <f t="shared" si="0"/>
        <v>0402602</v>
      </c>
      <c r="B66" s="18" t="s">
        <v>780</v>
      </c>
      <c r="C66" s="19">
        <v>26</v>
      </c>
      <c r="D66" s="18" t="s">
        <v>13</v>
      </c>
      <c r="E66" s="14">
        <v>5</v>
      </c>
      <c r="F66" s="371"/>
      <c r="G66" s="241" t="s">
        <v>457</v>
      </c>
      <c r="H66" s="241"/>
      <c r="I66" s="241"/>
      <c r="J66" s="241"/>
      <c r="K66" s="31">
        <f>VLOOKUP($A66&amp;K$93,決統データ!$A$3:$DE$187,$E66+19,FALSE)</f>
        <v>0</v>
      </c>
    </row>
    <row r="67" spans="1:11" ht="14.15" customHeight="1" x14ac:dyDescent="0.2">
      <c r="A67" s="17" t="str">
        <f t="shared" si="0"/>
        <v>0402602</v>
      </c>
      <c r="B67" s="18" t="s">
        <v>780</v>
      </c>
      <c r="C67" s="19">
        <v>26</v>
      </c>
      <c r="D67" s="18" t="s">
        <v>13</v>
      </c>
      <c r="E67" s="14">
        <v>6</v>
      </c>
      <c r="F67" s="372"/>
      <c r="G67" s="241" t="s">
        <v>369</v>
      </c>
      <c r="H67" s="241"/>
      <c r="I67" s="241"/>
      <c r="J67" s="241"/>
      <c r="K67" s="31">
        <f>VLOOKUP($A67&amp;K$93,決統データ!$A$3:$DE$187,$E67+19,FALSE)</f>
        <v>0</v>
      </c>
    </row>
    <row r="68" spans="1:11" ht="14.15" customHeight="1" x14ac:dyDescent="0.2">
      <c r="A68" s="17" t="str">
        <f t="shared" ref="A68:A84" si="1">+B68&amp;C68&amp;D68</f>
        <v>0402602</v>
      </c>
      <c r="B68" s="18" t="s">
        <v>780</v>
      </c>
      <c r="C68" s="19">
        <v>26</v>
      </c>
      <c r="D68" s="18" t="s">
        <v>13</v>
      </c>
      <c r="E68" s="14">
        <v>7</v>
      </c>
      <c r="F68" s="241" t="s">
        <v>456</v>
      </c>
      <c r="G68" s="241"/>
      <c r="H68" s="241"/>
      <c r="I68" s="241"/>
      <c r="J68" s="241"/>
      <c r="K68" s="31">
        <f>VLOOKUP($A68&amp;K$93,決統データ!$A$3:$DE$187,$E68+19,FALSE)</f>
        <v>0</v>
      </c>
    </row>
    <row r="69" spans="1:11" ht="14.15" customHeight="1" x14ac:dyDescent="0.2">
      <c r="A69" s="17" t="str">
        <f t="shared" si="1"/>
        <v>0402602</v>
      </c>
      <c r="B69" s="18" t="s">
        <v>780</v>
      </c>
      <c r="C69" s="19">
        <v>26</v>
      </c>
      <c r="D69" s="18" t="s">
        <v>13</v>
      </c>
      <c r="E69" s="14">
        <v>8</v>
      </c>
      <c r="F69" s="381" t="s">
        <v>455</v>
      </c>
      <c r="G69" s="382"/>
      <c r="H69" s="382"/>
      <c r="I69" s="383"/>
      <c r="J69" s="49" t="s">
        <v>454</v>
      </c>
      <c r="K69" s="31">
        <f>VLOOKUP($A69&amp;K$93,決統データ!$A$3:$DE$187,$E69+19,FALSE)</f>
        <v>13386</v>
      </c>
    </row>
    <row r="70" spans="1:11" ht="14.15" customHeight="1" x14ac:dyDescent="0.2">
      <c r="A70" s="17" t="str">
        <f t="shared" si="1"/>
        <v>0402602</v>
      </c>
      <c r="B70" s="18" t="s">
        <v>780</v>
      </c>
      <c r="C70" s="19">
        <v>26</v>
      </c>
      <c r="D70" s="18" t="s">
        <v>13</v>
      </c>
      <c r="E70" s="14">
        <v>9</v>
      </c>
      <c r="F70" s="384"/>
      <c r="G70" s="385"/>
      <c r="H70" s="385"/>
      <c r="I70" s="386"/>
      <c r="J70" s="49" t="s">
        <v>453</v>
      </c>
      <c r="K70" s="31">
        <f>VLOOKUP($A70&amp;K$93,決統データ!$A$3:$DE$187,$E70+19,FALSE)</f>
        <v>0</v>
      </c>
    </row>
    <row r="71" spans="1:11" ht="14.15" customHeight="1" x14ac:dyDescent="0.2">
      <c r="A71" s="17" t="str">
        <f t="shared" si="1"/>
        <v>0402602</v>
      </c>
      <c r="B71" s="18" t="s">
        <v>780</v>
      </c>
      <c r="C71" s="19">
        <v>26</v>
      </c>
      <c r="D71" s="18" t="s">
        <v>13</v>
      </c>
      <c r="E71" s="14">
        <v>21</v>
      </c>
      <c r="F71" s="241" t="s">
        <v>452</v>
      </c>
      <c r="G71" s="241"/>
      <c r="H71" s="241"/>
      <c r="I71" s="241"/>
      <c r="J71" s="241"/>
      <c r="K71" s="31">
        <f>VLOOKUP($A71&amp;K$93,決統データ!$A$3:$DE$187,$E71+19,FALSE)</f>
        <v>0</v>
      </c>
    </row>
    <row r="72" spans="1:11" ht="14.15" customHeight="1" x14ac:dyDescent="0.2">
      <c r="A72" s="17" t="str">
        <f t="shared" si="1"/>
        <v>0402602</v>
      </c>
      <c r="B72" s="18" t="s">
        <v>780</v>
      </c>
      <c r="C72" s="19">
        <v>26</v>
      </c>
      <c r="D72" s="18" t="s">
        <v>13</v>
      </c>
      <c r="E72" s="14">
        <v>22</v>
      </c>
      <c r="F72" s="241" t="s">
        <v>451</v>
      </c>
      <c r="G72" s="241"/>
      <c r="H72" s="241"/>
      <c r="I72" s="241"/>
      <c r="J72" s="241"/>
      <c r="K72" s="31">
        <f>VLOOKUP($A72&amp;K$93,決統データ!$A$3:$DE$187,$E72+19,FALSE)</f>
        <v>0</v>
      </c>
    </row>
    <row r="73" spans="1:11" ht="16" customHeight="1" x14ac:dyDescent="0.2">
      <c r="A73" s="17"/>
      <c r="B73" s="18"/>
      <c r="C73" s="19"/>
      <c r="D73" s="18"/>
      <c r="F73" s="250" t="s">
        <v>450</v>
      </c>
      <c r="G73" s="267"/>
      <c r="H73" s="267"/>
      <c r="I73" s="267"/>
      <c r="J73" s="261"/>
      <c r="K73" s="70"/>
    </row>
    <row r="74" spans="1:11" ht="16" customHeight="1" x14ac:dyDescent="0.2">
      <c r="A74" s="17" t="str">
        <f t="shared" si="1"/>
        <v>0402602</v>
      </c>
      <c r="B74" s="18" t="s">
        <v>778</v>
      </c>
      <c r="C74" s="19">
        <v>26</v>
      </c>
      <c r="D74" s="18" t="s">
        <v>13</v>
      </c>
      <c r="E74" s="14">
        <v>51</v>
      </c>
      <c r="F74" s="49" t="s">
        <v>448</v>
      </c>
      <c r="G74" s="49"/>
      <c r="H74" s="49"/>
      <c r="I74" s="49"/>
      <c r="J74" s="49"/>
      <c r="K74" s="31">
        <f>VLOOKUP($A74&amp;K$93,決統データ!$A$3:$DE$187,$E74+19,FALSE)</f>
        <v>0</v>
      </c>
    </row>
    <row r="75" spans="1:11" ht="16" customHeight="1" x14ac:dyDescent="0.2">
      <c r="A75" s="17" t="str">
        <f t="shared" si="1"/>
        <v>0402602</v>
      </c>
      <c r="B75" s="18" t="s">
        <v>778</v>
      </c>
      <c r="C75" s="19">
        <v>26</v>
      </c>
      <c r="D75" s="18" t="s">
        <v>13</v>
      </c>
      <c r="E75" s="14">
        <v>52</v>
      </c>
      <c r="F75" s="49" t="s">
        <v>447</v>
      </c>
      <c r="G75" s="49"/>
      <c r="H75" s="49"/>
      <c r="I75" s="49"/>
      <c r="J75" s="49"/>
      <c r="K75" s="31">
        <f>VLOOKUP($A75&amp;K$93,決統データ!$A$3:$DE$187,$E75+19,FALSE)</f>
        <v>0</v>
      </c>
    </row>
    <row r="76" spans="1:11" ht="16" customHeight="1" x14ac:dyDescent="0.2">
      <c r="A76" s="17"/>
      <c r="B76" s="18"/>
      <c r="C76" s="19"/>
      <c r="D76" s="18"/>
      <c r="F76" s="49" t="s">
        <v>449</v>
      </c>
      <c r="G76" s="49"/>
      <c r="H76" s="49"/>
      <c r="I76" s="49"/>
      <c r="J76" s="49"/>
      <c r="K76" s="70"/>
    </row>
    <row r="77" spans="1:11" ht="16" customHeight="1" x14ac:dyDescent="0.2">
      <c r="A77" s="17" t="str">
        <f t="shared" si="1"/>
        <v>0402602</v>
      </c>
      <c r="B77" s="18" t="s">
        <v>778</v>
      </c>
      <c r="C77" s="19">
        <v>26</v>
      </c>
      <c r="D77" s="18" t="s">
        <v>13</v>
      </c>
      <c r="E77" s="14">
        <v>53</v>
      </c>
      <c r="F77" s="49" t="s">
        <v>448</v>
      </c>
      <c r="G77" s="49"/>
      <c r="H77" s="49"/>
      <c r="I77" s="49"/>
      <c r="J77" s="49"/>
      <c r="K77" s="31">
        <f>VLOOKUP($A77&amp;K$93,決統データ!$A$3:$DE$187,$E77+19,FALSE)</f>
        <v>0</v>
      </c>
    </row>
    <row r="78" spans="1:11" ht="16" customHeight="1" x14ac:dyDescent="0.2">
      <c r="A78" s="17" t="str">
        <f t="shared" si="1"/>
        <v>0402602</v>
      </c>
      <c r="B78" s="18" t="s">
        <v>778</v>
      </c>
      <c r="C78" s="19">
        <v>26</v>
      </c>
      <c r="D78" s="18" t="s">
        <v>13</v>
      </c>
      <c r="E78" s="14">
        <v>54</v>
      </c>
      <c r="F78" s="49" t="s">
        <v>447</v>
      </c>
      <c r="G78" s="49"/>
      <c r="H78" s="49"/>
      <c r="I78" s="49"/>
      <c r="J78" s="49"/>
      <c r="K78" s="31">
        <f>VLOOKUP($A78&amp;K$93,決統データ!$A$3:$DE$187,$E78+19,FALSE)</f>
        <v>0</v>
      </c>
    </row>
    <row r="79" spans="1:11" ht="16" customHeight="1" x14ac:dyDescent="0.2">
      <c r="A79" s="17" t="str">
        <f t="shared" si="1"/>
        <v>0402602</v>
      </c>
      <c r="B79" s="18" t="s">
        <v>778</v>
      </c>
      <c r="C79" s="19">
        <v>26</v>
      </c>
      <c r="D79" s="18" t="s">
        <v>13</v>
      </c>
      <c r="E79" s="14">
        <v>55</v>
      </c>
      <c r="F79" s="411" t="s">
        <v>446</v>
      </c>
      <c r="G79" s="412"/>
      <c r="H79" s="412"/>
      <c r="I79" s="413"/>
      <c r="J79" s="49" t="s">
        <v>243</v>
      </c>
      <c r="K79" s="31">
        <f>VLOOKUP($A79&amp;K$93,決統データ!$A$3:$DE$187,$E79+19,FALSE)</f>
        <v>0</v>
      </c>
    </row>
    <row r="80" spans="1:11" ht="16" customHeight="1" x14ac:dyDescent="0.2">
      <c r="A80" s="17" t="str">
        <f t="shared" si="1"/>
        <v>0402602</v>
      </c>
      <c r="B80" s="18" t="s">
        <v>778</v>
      </c>
      <c r="C80" s="19">
        <v>26</v>
      </c>
      <c r="D80" s="18" t="s">
        <v>13</v>
      </c>
      <c r="E80" s="14">
        <v>56</v>
      </c>
      <c r="F80" s="414"/>
      <c r="G80" s="415"/>
      <c r="H80" s="415"/>
      <c r="I80" s="416"/>
      <c r="J80" s="49" t="s">
        <v>445</v>
      </c>
      <c r="K80" s="31">
        <f>VLOOKUP($A80&amp;K$93,決統データ!$A$3:$DE$187,$E80+19,FALSE)</f>
        <v>0</v>
      </c>
    </row>
    <row r="81" spans="1:11" ht="16" customHeight="1" x14ac:dyDescent="0.2">
      <c r="A81" s="17" t="str">
        <f t="shared" si="1"/>
        <v>0402602</v>
      </c>
      <c r="B81" s="18" t="s">
        <v>778</v>
      </c>
      <c r="C81" s="19">
        <v>26</v>
      </c>
      <c r="D81" s="18" t="s">
        <v>13</v>
      </c>
      <c r="E81" s="14">
        <v>57</v>
      </c>
      <c r="F81" s="411" t="s">
        <v>242</v>
      </c>
      <c r="G81" s="412"/>
      <c r="H81" s="412"/>
      <c r="I81" s="413"/>
      <c r="J81" s="49" t="s">
        <v>243</v>
      </c>
      <c r="K81" s="31">
        <f>VLOOKUP($A81&amp;K$93,決統データ!$A$3:$DE$187,$E81+19,FALSE)</f>
        <v>0</v>
      </c>
    </row>
    <row r="82" spans="1:11" ht="16" customHeight="1" x14ac:dyDescent="0.2">
      <c r="A82" s="17" t="str">
        <f t="shared" si="1"/>
        <v>0402602</v>
      </c>
      <c r="B82" s="18" t="s">
        <v>778</v>
      </c>
      <c r="C82" s="19">
        <v>26</v>
      </c>
      <c r="D82" s="18" t="s">
        <v>13</v>
      </c>
      <c r="E82" s="14">
        <v>58</v>
      </c>
      <c r="F82" s="414"/>
      <c r="G82" s="415"/>
      <c r="H82" s="415"/>
      <c r="I82" s="416"/>
      <c r="J82" s="49" t="s">
        <v>445</v>
      </c>
      <c r="K82" s="31">
        <f>VLOOKUP($A82&amp;K$93,決統データ!$A$3:$DE$187,$E82+19,FALSE)</f>
        <v>0</v>
      </c>
    </row>
    <row r="83" spans="1:11" ht="16" customHeight="1" x14ac:dyDescent="0.2">
      <c r="A83" s="17" t="str">
        <f t="shared" si="1"/>
        <v>0402602</v>
      </c>
      <c r="B83" s="18" t="s">
        <v>778</v>
      </c>
      <c r="C83" s="19">
        <v>26</v>
      </c>
      <c r="D83" s="18" t="s">
        <v>13</v>
      </c>
      <c r="E83" s="14">
        <v>59</v>
      </c>
      <c r="F83" s="394" t="s">
        <v>245</v>
      </c>
      <c r="G83" s="396" t="s">
        <v>246</v>
      </c>
      <c r="H83" s="397"/>
      <c r="I83" s="398"/>
      <c r="J83" s="49" t="s">
        <v>243</v>
      </c>
      <c r="K83" s="31">
        <f>VLOOKUP($A83&amp;K$93,決統データ!$A$3:$DE$187,$E83+19,FALSE)</f>
        <v>0</v>
      </c>
    </row>
    <row r="84" spans="1:11" ht="16" customHeight="1" x14ac:dyDescent="0.2">
      <c r="A84" s="17" t="str">
        <f t="shared" si="1"/>
        <v>0402602</v>
      </c>
      <c r="B84" s="18" t="s">
        <v>778</v>
      </c>
      <c r="C84" s="19">
        <v>26</v>
      </c>
      <c r="D84" s="18" t="s">
        <v>13</v>
      </c>
      <c r="E84" s="14">
        <v>60</v>
      </c>
      <c r="F84" s="395"/>
      <c r="G84" s="399"/>
      <c r="H84" s="400"/>
      <c r="I84" s="401"/>
      <c r="J84" s="49" t="s">
        <v>445</v>
      </c>
      <c r="K84" s="31">
        <f>VLOOKUP($A84&amp;K$93,決統データ!$A$3:$DE$187,$E84+19,FALSE)</f>
        <v>0</v>
      </c>
    </row>
    <row r="85" spans="1:11" x14ac:dyDescent="0.2">
      <c r="F85" s="282" t="s">
        <v>169</v>
      </c>
      <c r="G85" s="53" t="s">
        <v>172</v>
      </c>
      <c r="H85" s="54"/>
      <c r="I85" s="54"/>
      <c r="J85" s="51"/>
      <c r="K85" s="29">
        <f>IF(K13=0,0,K3/K13*100)</f>
        <v>325.21965008786003</v>
      </c>
    </row>
    <row r="86" spans="1:11" x14ac:dyDescent="0.2">
      <c r="F86" s="282"/>
      <c r="G86" s="53" t="s">
        <v>170</v>
      </c>
      <c r="H86" s="54"/>
      <c r="I86" s="54"/>
      <c r="J86" s="51"/>
      <c r="K86" s="29">
        <f>K3/(K13+K50)*100</f>
        <v>103.25522728375299</v>
      </c>
    </row>
    <row r="87" spans="1:11" x14ac:dyDescent="0.2">
      <c r="F87" s="282"/>
      <c r="G87" s="53" t="s">
        <v>173</v>
      </c>
      <c r="H87" s="54"/>
      <c r="I87" s="54"/>
      <c r="J87" s="51"/>
      <c r="K87" s="199">
        <f>IF(K4-K6=0,"-",(K4-K6)/(K14-K16)*100)</f>
        <v>955.31292210715901</v>
      </c>
    </row>
    <row r="88" spans="1:11" x14ac:dyDescent="0.2">
      <c r="F88" s="282"/>
      <c r="G88" s="53" t="s">
        <v>171</v>
      </c>
      <c r="H88" s="54"/>
      <c r="I88" s="54"/>
      <c r="J88" s="51"/>
      <c r="K88" s="200" t="str">
        <f>IF(K70=0,"-",K70/(K4-K6)*100)</f>
        <v>-</v>
      </c>
    </row>
    <row r="89" spans="1:11" x14ac:dyDescent="0.2">
      <c r="F89" s="282"/>
      <c r="G89" s="53" t="s">
        <v>181</v>
      </c>
      <c r="H89" s="54"/>
      <c r="I89" s="54"/>
      <c r="J89" s="51"/>
      <c r="K89" s="29">
        <f>(K11+K26+K27)/(K3+K24)*100</f>
        <v>0</v>
      </c>
    </row>
    <row r="90" spans="1:11" hidden="1" x14ac:dyDescent="0.2"/>
    <row r="91" spans="1:11" hidden="1" x14ac:dyDescent="0.2"/>
    <row r="92" spans="1:11" hidden="1" x14ac:dyDescent="0.2"/>
    <row r="93" spans="1:11" hidden="1" x14ac:dyDescent="0.2">
      <c r="K93" s="23">
        <v>262129000</v>
      </c>
    </row>
    <row r="94" spans="1:11" hidden="1" x14ac:dyDescent="0.2"/>
  </sheetData>
  <sheetProtection algorithmName="SHA-512" hashValue="pe6oOcGdaJDq7CqRtevuaBJxaRbpZoaHd6Z3+CAdQIOiy5y4aUP1MNUr9j9W0O4xISYyG5DBdsoLeq7QmBK6eg==" saltValue="Tt9d6Wwdzs6+c8H4GdcGEw==" spinCount="100000" sheet="1" objects="1" scenarios="1"/>
  <customSheetViews>
    <customSheetView guid="{247A5D4D-80F1-4466-92F7-7A3BC78E450F}" printArea="1" topLeftCell="A61">
      <selection activeCell="C43" sqref="C43"/>
      <pageMargins left="1.1811023622047245" right="0.78740157480314965" top="0.78740157480314965" bottom="0.78740157480314965" header="0.51181102362204722" footer="0.51181102362204722"/>
      <pageSetup paperSize="9" scale="58" orientation="portrait" blackAndWhite="1" horizontalDpi="300" verticalDpi="300"/>
      <headerFooter alignWithMargins="0"/>
    </customSheetView>
  </customSheetViews>
  <mergeCells count="83">
    <mergeCell ref="F85:F89"/>
    <mergeCell ref="F71:J71"/>
    <mergeCell ref="F72:J72"/>
    <mergeCell ref="F73:J73"/>
    <mergeCell ref="F79:I80"/>
    <mergeCell ref="F81:I82"/>
    <mergeCell ref="F83:F84"/>
    <mergeCell ref="G83:I84"/>
    <mergeCell ref="G56:J56"/>
    <mergeCell ref="G57:J57"/>
    <mergeCell ref="F58:J58"/>
    <mergeCell ref="F69:I70"/>
    <mergeCell ref="F60:F61"/>
    <mergeCell ref="G60:J60"/>
    <mergeCell ref="G61:J61"/>
    <mergeCell ref="F62:J62"/>
    <mergeCell ref="F63:J63"/>
    <mergeCell ref="F64:J64"/>
    <mergeCell ref="F65:F67"/>
    <mergeCell ref="G65:J65"/>
    <mergeCell ref="G66:J66"/>
    <mergeCell ref="G67:J67"/>
    <mergeCell ref="F68:J68"/>
    <mergeCell ref="F59:J59"/>
    <mergeCell ref="H53:J53"/>
    <mergeCell ref="G42:G49"/>
    <mergeCell ref="H42:H44"/>
    <mergeCell ref="I42:I44"/>
    <mergeCell ref="H45:J45"/>
    <mergeCell ref="H46:J46"/>
    <mergeCell ref="G54:J54"/>
    <mergeCell ref="G55:J55"/>
    <mergeCell ref="I36:J36"/>
    <mergeCell ref="I37:J37"/>
    <mergeCell ref="G38:G41"/>
    <mergeCell ref="H38:J38"/>
    <mergeCell ref="H39:J39"/>
    <mergeCell ref="H40:J40"/>
    <mergeCell ref="H41:J41"/>
    <mergeCell ref="H47:J47"/>
    <mergeCell ref="H48:J48"/>
    <mergeCell ref="H49:J49"/>
    <mergeCell ref="G50:J50"/>
    <mergeCell ref="G51:G53"/>
    <mergeCell ref="H51:J51"/>
    <mergeCell ref="H52:J52"/>
    <mergeCell ref="G21:J21"/>
    <mergeCell ref="G23:J23"/>
    <mergeCell ref="F24:F57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H37"/>
    <mergeCell ref="G16:J16"/>
    <mergeCell ref="G17:J17"/>
    <mergeCell ref="G18:J18"/>
    <mergeCell ref="G19:J19"/>
    <mergeCell ref="G20:J20"/>
    <mergeCell ref="F2:J2"/>
    <mergeCell ref="F3:F23"/>
    <mergeCell ref="G3:J3"/>
    <mergeCell ref="G4:J4"/>
    <mergeCell ref="G5:J5"/>
    <mergeCell ref="G6:J6"/>
    <mergeCell ref="G7:J7"/>
    <mergeCell ref="G8:J8"/>
    <mergeCell ref="G9:J9"/>
    <mergeCell ref="G10:J10"/>
    <mergeCell ref="G22:J22"/>
    <mergeCell ref="G11:J11"/>
    <mergeCell ref="G12:J12"/>
    <mergeCell ref="G13:J13"/>
    <mergeCell ref="G14:J14"/>
    <mergeCell ref="G15:J15"/>
  </mergeCells>
  <phoneticPr fontId="3"/>
  <pageMargins left="1.1811023622047245" right="0.78740157480314965" top="0.78740157480314965" bottom="0.78740157480314965" header="0.51181102362204722" footer="0.51181102362204722"/>
  <pageSetup paperSize="9" scale="5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30</vt:i4>
      </vt:variant>
    </vt:vector>
  </HeadingPairs>
  <TitlesOfParts>
    <vt:vector size="50" baseType="lpstr">
      <vt:lpstr>注意</vt:lpstr>
      <vt:lpstr>簡1</vt:lpstr>
      <vt:lpstr>簡2</vt:lpstr>
      <vt:lpstr>港1</vt:lpstr>
      <vt:lpstr>港2</vt:lpstr>
      <vt:lpstr>と1</vt:lpstr>
      <vt:lpstr>と2</vt:lpstr>
      <vt:lpstr>電気１</vt:lpstr>
      <vt:lpstr>電気２</vt:lpstr>
      <vt:lpstr>宅そ1</vt:lpstr>
      <vt:lpstr>そ2</vt:lpstr>
      <vt:lpstr>そ3</vt:lpstr>
      <vt:lpstr>駐1</vt:lpstr>
      <vt:lpstr>駐2</vt:lpstr>
      <vt:lpstr>介1</vt:lpstr>
      <vt:lpstr>介2</vt:lpstr>
      <vt:lpstr>介3</vt:lpstr>
      <vt:lpstr>決統データ</vt:lpstr>
      <vt:lpstr>Sheet1</vt:lpstr>
      <vt:lpstr>Sheet2</vt:lpstr>
      <vt:lpstr>そ2!Print_Area</vt:lpstr>
      <vt:lpstr>そ3!Print_Area</vt:lpstr>
      <vt:lpstr>と1!Print_Area</vt:lpstr>
      <vt:lpstr>と2!Print_Area</vt:lpstr>
      <vt:lpstr>介1!Print_Area</vt:lpstr>
      <vt:lpstr>介2!Print_Area</vt:lpstr>
      <vt:lpstr>介3!Print_Area</vt:lpstr>
      <vt:lpstr>簡1!Print_Area</vt:lpstr>
      <vt:lpstr>簡2!Print_Area</vt:lpstr>
      <vt:lpstr>港1!Print_Area</vt:lpstr>
      <vt:lpstr>港2!Print_Area</vt:lpstr>
      <vt:lpstr>宅そ1!Print_Area</vt:lpstr>
      <vt:lpstr>駐1!Print_Area</vt:lpstr>
      <vt:lpstr>駐2!Print_Area</vt:lpstr>
      <vt:lpstr>電気１!Print_Area</vt:lpstr>
      <vt:lpstr>電気２!Print_Area</vt:lpstr>
      <vt:lpstr>そ2!Print_Titles</vt:lpstr>
      <vt:lpstr>そ3!Print_Titles</vt:lpstr>
      <vt:lpstr>と2!Print_Titles</vt:lpstr>
      <vt:lpstr>介1!Print_Titles</vt:lpstr>
      <vt:lpstr>介2!Print_Titles</vt:lpstr>
      <vt:lpstr>介3!Print_Titles</vt:lpstr>
      <vt:lpstr>簡1!Print_Titles</vt:lpstr>
      <vt:lpstr>簡2!Print_Titles</vt:lpstr>
      <vt:lpstr>港2!Print_Titles</vt:lpstr>
      <vt:lpstr>宅そ1!Print_Titles</vt:lpstr>
      <vt:lpstr>駐1!Print_Titles</vt:lpstr>
      <vt:lpstr>駐2!Print_Titles</vt:lpstr>
      <vt:lpstr>電気１!Print_Titles</vt:lpstr>
      <vt:lpstr>電気２!Print_Titles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　怜奈</dc:creator>
  <cp:lastModifiedBy>安田　怜奈</cp:lastModifiedBy>
  <cp:lastPrinted>2025-01-20T02:00:21Z</cp:lastPrinted>
  <dcterms:created xsi:type="dcterms:W3CDTF">2026-01-28T06:57:14Z</dcterms:created>
  <dcterms:modified xsi:type="dcterms:W3CDTF">2026-01-28T06:57:14Z</dcterms:modified>
</cp:coreProperties>
</file>