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K4nJQCZGN7AwJzBiyZ35EiSDZxfkn4CzME9DE1gLT8BRR1ICRC0U9wKmUJC/FE/eW3UQ8Fms7AaqvjZ8BJa+Q==" workbookSaltValue="Ldv9q84qZsxkxlRraPfA7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<sst xmlns="http://schemas.openxmlformats.org/spreadsheetml/2006/main" xmlns:r="http://schemas.openxmlformats.org/officeDocument/2006/relationships" count="116" uniqueCount="116">
  <si>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</si>
  <si>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</si>
  <si>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</si>
  <si>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</si>
  <si>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</si>
  <si>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</si>
  <si>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</si>
  <si>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</si>
  <si>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</si>
  <si>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</si>
  <si>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</si>
  <si>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</si>
  <si>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</si>
  <si>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</si>
  <si>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</si>
  <si>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</si>
  <si>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</si>
  <si>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</si>
  <si>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</si>
  <si>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</si>
  <si>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</si>
  <si>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</si>
  <si>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</si>
  <si>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</si>
  <si>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</si>
  <si>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</si>
  <si>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</si>
  <si>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</si>
  <si>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</si>
  <si>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</si>
  <si>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</si>
  <si>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</si>
  <si>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</si>
  <si>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</si>
  <si>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</si>
  <si>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</si>
  <si>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</si>
  <si>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</si>
  <si>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</si>
  <si>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</si>
  <si>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</si>
  <si>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</si>
  <si>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</si>
  <si>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</si>
  <si>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</si>
  <si>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</si>
  <si>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</si>
  <si>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</si>
  <si>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</si>
  <si>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</si>
  <si>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</si>
  <si>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</si>
  <si>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</si>
  <si>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</si>
  <si>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</si>
  <si>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</si>
  <si>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</si>
  <si>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</si>
  <si>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</si>
  <si>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</si>
  <si>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</si>
  <si>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</si>
  <si>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</si>
  <si>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</si>
  <si>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</si>
  <si>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</si>
  <si>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</si>
  <si>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</si>
  <si>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</si>
  <si>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</si>
  <si>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</si>
  <si>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</si>
  <si>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</si>
  <si>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</si>
  <si>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</si>
  <si>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</si>
  <si>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</si>
  <si>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</si>
  <si>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</si>
  <si>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</si>
  <si>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</si>
  <si>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</si>
  <si>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</si>
  <si>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</si>
  <si>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</si>
  <si>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</si>
  <si>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</si>
  <si>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</si>
  <si>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</si>
  <si>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</si>
  <si>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</si>
  <si>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</si>
  <si>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</si>
  <si>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</si>
  <si>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</si>
  <si>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</si>
  <si>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</si>
  <si>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</si>
  <si>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</si>
  <si>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</si>
  <si>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</si>
  <si>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</si>
  <si>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</si>
  <si>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</si>
  <si>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</si>
  <si>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</si>
  <si>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</si>
  <si>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</si>
  <si>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</si>
  <si>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</si>
  <si>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</si>
  <si>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</si>
  <si>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</si>
  <si>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有収水量は少し減少し、汚水処理費については減少したため前年度よりも減少した。全国平均を上回っており、今後も維持管理費の削減や有収水量の増加を見通した取組みが必要となってくる。
⑦施設利用率
　水洗化率が92.93%であるにもかかわらず、施設利用率が29.17%と低くなっている。これは、計画の時点より人口が減少していることが一因と考えられる。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</si>
  <si>
    <t>③管渠改善率
　最も早い供用開始から31年が過ぎたところであるため耐用年数を経過しておらず、現時点では管渠の更新・老朽化対策は必要ないが、今後発生する管渠老朽化に備え対策を検討する必要がある。</t>
  </si>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</sst>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0.22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31.74</c:v>
                </c:pt>
                <c:pt idx="1">
                  <c:v>31.74</c:v>
                </c:pt>
                <c:pt idx="2">
                  <c:v>31.74</c:v>
                </c:pt>
                <c:pt idx="3">
                  <c:v>30.3</c:v>
                </c:pt>
                <c:pt idx="4">
                  <c:v>29.17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45.3</c:v>
                </c:pt>
                <c:pt idx="4">
                  <c:v>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c:v>
                </c:pt>
                <c:pt idx="1">
                  <c:v>92.54</c:v>
                </c:pt>
                <c:pt idx="2">
                  <c:v>92.44</c:v>
                </c:pt>
                <c:pt idx="3">
                  <c:v>93.04</c:v>
                </c:pt>
                <c:pt idx="4">
                  <c:v>92.93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88.37</c:v>
                </c:pt>
                <c:pt idx="4">
                  <c:v>88.66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77.58</c:v>
                </c:pt>
                <c:pt idx="1">
                  <c:v>82.36</c:v>
                </c:pt>
                <c:pt idx="2">
                  <c:v>82.76</c:v>
                </c:pt>
                <c:pt idx="3">
                  <c:v>80.89</c:v>
                </c:pt>
                <c:pt idx="4">
                  <c:v>88.27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1160.22</c:v>
                </c:pt>
                <c:pt idx="4">
                  <c:v>1141.98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90.16</c:v>
                </c:pt>
                <c:pt idx="1">
                  <c:v>75.790000000000006</c:v>
                </c:pt>
                <c:pt idx="2">
                  <c:v>80.62</c:v>
                </c:pt>
                <c:pt idx="3">
                  <c:v>85.45</c:v>
                </c:pt>
                <c:pt idx="4">
                  <c:v>87.61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81.81</c:v>
                </c:pt>
                <c:pt idx="4">
                  <c:v>82.27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252.82</c:v>
                </c:pt>
                <c:pt idx="1">
                  <c:v>301.08999999999997</c:v>
                </c:pt>
                <c:pt idx="2">
                  <c:v>286.64</c:v>
                </c:pt>
                <c:pt idx="3">
                  <c:v>273.45</c:v>
                </c:pt>
                <c:pt idx="4">
                  <c:v>253.2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193.59</c:v>
                </c:pt>
                <c:pt idx="4">
                  <c:v>194.42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6</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12742</v>
      </c>
      <c r="AM8" s="21"/>
      <c r="AN8" s="21"/>
      <c r="AO8" s="21"/>
      <c r="AP8" s="21"/>
      <c r="AQ8" s="21"/>
      <c r="AR8" s="21"/>
      <c r="AS8" s="21"/>
      <c r="AT8" s="7">
        <f>データ!T6</f>
        <v>303.08999999999997</v>
      </c>
      <c r="AU8" s="7"/>
      <c r="AV8" s="7"/>
      <c r="AW8" s="7"/>
      <c r="AX8" s="7"/>
      <c r="AY8" s="7"/>
      <c r="AZ8" s="7"/>
      <c r="BA8" s="7"/>
      <c r="BB8" s="7">
        <f>データ!U6</f>
        <v>42.04</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31.94</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4017</v>
      </c>
      <c r="AM10" s="21"/>
      <c r="AN10" s="21"/>
      <c r="AO10" s="21"/>
      <c r="AP10" s="21"/>
      <c r="AQ10" s="21"/>
      <c r="AR10" s="21"/>
      <c r="AS10" s="21"/>
      <c r="AT10" s="7">
        <f>データ!W6</f>
        <v>2.44</v>
      </c>
      <c r="AU10" s="7"/>
      <c r="AV10" s="7"/>
      <c r="AW10" s="7"/>
      <c r="AX10" s="7"/>
      <c r="AY10" s="7"/>
      <c r="AZ10" s="7"/>
      <c r="BA10" s="7"/>
      <c r="BB10" s="7">
        <f>データ!X6</f>
        <v>1646.31</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eibN3fHHeknEZiUoCwMbWqzxXaStQVemcZ9NsedlSiuCU6ncw5R6Ma+1+vEjw5wWZmJbY03aKr5PY0sVtMjXRg==" saltValue="/8JrEYHuymuIpJbdo+VQs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59</v>
      </c>
      <c r="D3" s="58" t="s">
        <v>60</v>
      </c>
      <c r="E3" s="58" t="s">
        <v>8</v>
      </c>
      <c r="F3" s="58" t="s">
        <v>7</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6</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264075</v>
      </c>
      <c r="D6" s="61">
        <f t="shared" si="1"/>
        <v>47</v>
      </c>
      <c r="E6" s="61">
        <f t="shared" si="1"/>
        <v>17</v>
      </c>
      <c r="F6" s="61">
        <f t="shared" si="1"/>
        <v>4</v>
      </c>
      <c r="G6" s="61">
        <f t="shared" si="1"/>
        <v>0</v>
      </c>
      <c r="H6" s="61" t="str">
        <f t="shared" si="1"/>
        <v>京都府　京丹波町</v>
      </c>
      <c r="I6" s="61" t="str">
        <f t="shared" si="1"/>
        <v>法非適用</v>
      </c>
      <c r="J6" s="61" t="str">
        <f t="shared" si="1"/>
        <v>下水道事業</v>
      </c>
      <c r="K6" s="61" t="str">
        <f t="shared" si="1"/>
        <v>特定環境保全公共下水道</v>
      </c>
      <c r="L6" s="61" t="str">
        <f t="shared" si="1"/>
        <v>D1</v>
      </c>
      <c r="M6" s="61" t="str">
        <f t="shared" si="1"/>
        <v>非設置</v>
      </c>
      <c r="N6" s="69" t="str">
        <f t="shared" si="1"/>
        <v>-</v>
      </c>
      <c r="O6" s="69" t="str">
        <f t="shared" si="1"/>
        <v>該当数値なし</v>
      </c>
      <c r="P6" s="69">
        <f t="shared" si="1"/>
        <v>31.94</v>
      </c>
      <c r="Q6" s="69">
        <f t="shared" si="1"/>
        <v>100</v>
      </c>
      <c r="R6" s="69">
        <f t="shared" si="1"/>
        <v>4180</v>
      </c>
      <c r="S6" s="69">
        <f t="shared" si="1"/>
        <v>12742</v>
      </c>
      <c r="T6" s="69">
        <f t="shared" si="1"/>
        <v>303.08999999999997</v>
      </c>
      <c r="U6" s="69">
        <f t="shared" si="1"/>
        <v>42.04</v>
      </c>
      <c r="V6" s="69">
        <f t="shared" si="1"/>
        <v>4017</v>
      </c>
      <c r="W6" s="69">
        <f t="shared" si="1"/>
        <v>2.44</v>
      </c>
      <c r="X6" s="69">
        <f t="shared" si="1"/>
        <v>1646.31</v>
      </c>
      <c r="Y6" s="77">
        <f t="shared" ref="Y6:AH6" si="2">IF(Y7="",NA(),Y7)</f>
        <v>77.58</v>
      </c>
      <c r="Z6" s="77">
        <f t="shared" si="2"/>
        <v>82.36</v>
      </c>
      <c r="AA6" s="77">
        <f t="shared" si="2"/>
        <v>82.76</v>
      </c>
      <c r="AB6" s="77">
        <f t="shared" si="2"/>
        <v>80.89</v>
      </c>
      <c r="AC6" s="77">
        <f t="shared" si="2"/>
        <v>88.27</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1206.79</v>
      </c>
      <c r="BL6" s="77">
        <f t="shared" si="5"/>
        <v>1258.43</v>
      </c>
      <c r="BM6" s="77">
        <f t="shared" si="5"/>
        <v>1163.75</v>
      </c>
      <c r="BN6" s="77">
        <f t="shared" si="5"/>
        <v>1160.22</v>
      </c>
      <c r="BO6" s="77">
        <f t="shared" si="5"/>
        <v>1141.98</v>
      </c>
      <c r="BP6" s="69" t="str">
        <f>IF(BP7="","",IF(BP7="-","【-】","【"&amp;SUBSTITUTE(TEXT(BP7,"#,##0.00"),"-","△")&amp;"】"))</f>
        <v>【1,156.82】</v>
      </c>
      <c r="BQ6" s="77">
        <f t="shared" ref="BQ6:BZ6" si="6">IF(BQ7="",NA(),BQ7)</f>
        <v>90.16</v>
      </c>
      <c r="BR6" s="77">
        <f t="shared" si="6"/>
        <v>75.790000000000006</v>
      </c>
      <c r="BS6" s="77">
        <f t="shared" si="6"/>
        <v>80.62</v>
      </c>
      <c r="BT6" s="77">
        <f t="shared" si="6"/>
        <v>85.45</v>
      </c>
      <c r="BU6" s="77">
        <f t="shared" si="6"/>
        <v>87.61</v>
      </c>
      <c r="BV6" s="77">
        <f t="shared" si="6"/>
        <v>71.84</v>
      </c>
      <c r="BW6" s="77">
        <f t="shared" si="6"/>
        <v>73.36</v>
      </c>
      <c r="BX6" s="77">
        <f t="shared" si="6"/>
        <v>72.599999999999994</v>
      </c>
      <c r="BY6" s="77">
        <f t="shared" si="6"/>
        <v>81.81</v>
      </c>
      <c r="BZ6" s="77">
        <f t="shared" si="6"/>
        <v>82.27</v>
      </c>
      <c r="CA6" s="69" t="str">
        <f>IF(CA7="","",IF(CA7="-","【-】","【"&amp;SUBSTITUTE(TEXT(CA7,"#,##0.00"),"-","△")&amp;"】"))</f>
        <v>【75.33】</v>
      </c>
      <c r="CB6" s="77">
        <f t="shared" ref="CB6:CK6" si="7">IF(CB7="",NA(),CB7)</f>
        <v>252.82</v>
      </c>
      <c r="CC6" s="77">
        <f t="shared" si="7"/>
        <v>301.08999999999997</v>
      </c>
      <c r="CD6" s="77">
        <f t="shared" si="7"/>
        <v>286.64</v>
      </c>
      <c r="CE6" s="77">
        <f t="shared" si="7"/>
        <v>273.45</v>
      </c>
      <c r="CF6" s="77">
        <f t="shared" si="7"/>
        <v>253.2</v>
      </c>
      <c r="CG6" s="77">
        <f t="shared" si="7"/>
        <v>228.47</v>
      </c>
      <c r="CH6" s="77">
        <f t="shared" si="7"/>
        <v>224.88</v>
      </c>
      <c r="CI6" s="77">
        <f t="shared" si="7"/>
        <v>228.64</v>
      </c>
      <c r="CJ6" s="77">
        <f t="shared" si="7"/>
        <v>193.59</v>
      </c>
      <c r="CK6" s="77">
        <f t="shared" si="7"/>
        <v>194.42</v>
      </c>
      <c r="CL6" s="69" t="str">
        <f>IF(CL7="","",IF(CL7="-","【-】","【"&amp;SUBSTITUTE(TEXT(CL7,"#,##0.00"),"-","△")&amp;"】"))</f>
        <v>【215.73】</v>
      </c>
      <c r="CM6" s="77">
        <f t="shared" ref="CM6:CV6" si="8">IF(CM7="",NA(),CM7)</f>
        <v>31.74</v>
      </c>
      <c r="CN6" s="77">
        <f t="shared" si="8"/>
        <v>31.74</v>
      </c>
      <c r="CO6" s="77">
        <f t="shared" si="8"/>
        <v>31.74</v>
      </c>
      <c r="CP6" s="77">
        <f t="shared" si="8"/>
        <v>30.3</v>
      </c>
      <c r="CQ6" s="77">
        <f t="shared" si="8"/>
        <v>29.17</v>
      </c>
      <c r="CR6" s="77">
        <f t="shared" si="8"/>
        <v>42.47</v>
      </c>
      <c r="CS6" s="77">
        <f t="shared" si="8"/>
        <v>42.4</v>
      </c>
      <c r="CT6" s="77">
        <f t="shared" si="8"/>
        <v>42.28</v>
      </c>
      <c r="CU6" s="77">
        <f t="shared" si="8"/>
        <v>45.3</v>
      </c>
      <c r="CV6" s="77">
        <f t="shared" si="8"/>
        <v>45.6</v>
      </c>
      <c r="CW6" s="69" t="str">
        <f>IF(CW7="","",IF(CW7="-","【-】","【"&amp;SUBSTITUTE(TEXT(CW7,"#,##0.00"),"-","△")&amp;"】"))</f>
        <v>【43.28】</v>
      </c>
      <c r="CX6" s="77">
        <f t="shared" ref="CX6:DG6" si="9">IF(CX7="",NA(),CX7)</f>
        <v>92.3</v>
      </c>
      <c r="CY6" s="77">
        <f t="shared" si="9"/>
        <v>92.54</v>
      </c>
      <c r="CZ6" s="77">
        <f t="shared" si="9"/>
        <v>92.44</v>
      </c>
      <c r="DA6" s="77">
        <f t="shared" si="9"/>
        <v>93.04</v>
      </c>
      <c r="DB6" s="77">
        <f t="shared" si="9"/>
        <v>92.93</v>
      </c>
      <c r="DC6" s="77">
        <f t="shared" si="9"/>
        <v>83.75</v>
      </c>
      <c r="DD6" s="77">
        <f t="shared" si="9"/>
        <v>84.19</v>
      </c>
      <c r="DE6" s="77">
        <f t="shared" si="9"/>
        <v>84.34</v>
      </c>
      <c r="DF6" s="77">
        <f t="shared" si="9"/>
        <v>88.37</v>
      </c>
      <c r="DG6" s="77">
        <f t="shared" si="9"/>
        <v>88.66</v>
      </c>
      <c r="DH6" s="69" t="str">
        <f>IF(DH7="","",IF(DH7="-","【-】","【"&amp;SUBSTITUTE(TEXT(DH7,"#,##0.00"),"-","△")&amp;"】"))</f>
        <v>【86.21】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0.36</v>
      </c>
      <c r="EK6" s="77">
        <f t="shared" si="12"/>
        <v>0.39</v>
      </c>
      <c r="EL6" s="77">
        <f t="shared" si="12"/>
        <v>0.1</v>
      </c>
      <c r="EM6" s="77">
        <f t="shared" si="12"/>
        <v>0.22</v>
      </c>
      <c r="EN6" s="77">
        <f t="shared" si="12"/>
        <v>0.17</v>
      </c>
      <c r="EO6" s="69" t="str">
        <f>IF(EO7="","",IF(EO7="-","【-】","【"&amp;SUBSTITUTE(TEXT(EO7,"#,##0.00"),"-","△")&amp;"】"))</f>
        <v>【0.11】</v>
      </c>
    </row>
    <row r="7" spans="1:145" s="55" customFormat="1">
      <c r="A7" s="56"/>
      <c r="B7" s="62">
        <v>2023</v>
      </c>
      <c r="C7" s="62">
        <v>264075</v>
      </c>
      <c r="D7" s="62">
        <v>47</v>
      </c>
      <c r="E7" s="62">
        <v>17</v>
      </c>
      <c r="F7" s="62">
        <v>4</v>
      </c>
      <c r="G7" s="62">
        <v>0</v>
      </c>
      <c r="H7" s="62" t="s">
        <v>97</v>
      </c>
      <c r="I7" s="62" t="s">
        <v>98</v>
      </c>
      <c r="J7" s="62" t="s">
        <v>99</v>
      </c>
      <c r="K7" s="62" t="s">
        <v>15</v>
      </c>
      <c r="L7" s="62" t="s">
        <v>100</v>
      </c>
      <c r="M7" s="62" t="s">
        <v>101</v>
      </c>
      <c r="N7" s="70" t="s">
        <v>39</v>
      </c>
      <c r="O7" s="70" t="s">
        <v>102</v>
      </c>
      <c r="P7" s="70">
        <v>31.94</v>
      </c>
      <c r="Q7" s="70">
        <v>100</v>
      </c>
      <c r="R7" s="70">
        <v>4180</v>
      </c>
      <c r="S7" s="70">
        <v>12742</v>
      </c>
      <c r="T7" s="70">
        <v>303.08999999999997</v>
      </c>
      <c r="U7" s="70">
        <v>42.04</v>
      </c>
      <c r="V7" s="70">
        <v>4017</v>
      </c>
      <c r="W7" s="70">
        <v>2.44</v>
      </c>
      <c r="X7" s="70">
        <v>1646.31</v>
      </c>
      <c r="Y7" s="70">
        <v>77.58</v>
      </c>
      <c r="Z7" s="70">
        <v>82.36</v>
      </c>
      <c r="AA7" s="70">
        <v>82.76</v>
      </c>
      <c r="AB7" s="70">
        <v>80.89</v>
      </c>
      <c r="AC7" s="70">
        <v>88.27</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1206.79</v>
      </c>
      <c r="BL7" s="70">
        <v>1258.43</v>
      </c>
      <c r="BM7" s="70">
        <v>1163.75</v>
      </c>
      <c r="BN7" s="70">
        <v>1160.22</v>
      </c>
      <c r="BO7" s="70">
        <v>1141.98</v>
      </c>
      <c r="BP7" s="70">
        <v>1156.82</v>
      </c>
      <c r="BQ7" s="70">
        <v>90.16</v>
      </c>
      <c r="BR7" s="70">
        <v>75.790000000000006</v>
      </c>
      <c r="BS7" s="70">
        <v>80.62</v>
      </c>
      <c r="BT7" s="70">
        <v>85.45</v>
      </c>
      <c r="BU7" s="70">
        <v>87.61</v>
      </c>
      <c r="BV7" s="70">
        <v>71.84</v>
      </c>
      <c r="BW7" s="70">
        <v>73.36</v>
      </c>
      <c r="BX7" s="70">
        <v>72.599999999999994</v>
      </c>
      <c r="BY7" s="70">
        <v>81.81</v>
      </c>
      <c r="BZ7" s="70">
        <v>82.27</v>
      </c>
      <c r="CA7" s="70">
        <v>75.33</v>
      </c>
      <c r="CB7" s="70">
        <v>252.82</v>
      </c>
      <c r="CC7" s="70">
        <v>301.08999999999997</v>
      </c>
      <c r="CD7" s="70">
        <v>286.64</v>
      </c>
      <c r="CE7" s="70">
        <v>273.45</v>
      </c>
      <c r="CF7" s="70">
        <v>253.2</v>
      </c>
      <c r="CG7" s="70">
        <v>228.47</v>
      </c>
      <c r="CH7" s="70">
        <v>224.88</v>
      </c>
      <c r="CI7" s="70">
        <v>228.64</v>
      </c>
      <c r="CJ7" s="70">
        <v>193.59</v>
      </c>
      <c r="CK7" s="70">
        <v>194.42</v>
      </c>
      <c r="CL7" s="70">
        <v>215.73</v>
      </c>
      <c r="CM7" s="70">
        <v>31.74</v>
      </c>
      <c r="CN7" s="70">
        <v>31.74</v>
      </c>
      <c r="CO7" s="70">
        <v>31.74</v>
      </c>
      <c r="CP7" s="70">
        <v>30.3</v>
      </c>
      <c r="CQ7" s="70">
        <v>29.17</v>
      </c>
      <c r="CR7" s="70">
        <v>42.47</v>
      </c>
      <c r="CS7" s="70">
        <v>42.4</v>
      </c>
      <c r="CT7" s="70">
        <v>42.28</v>
      </c>
      <c r="CU7" s="70">
        <v>45.3</v>
      </c>
      <c r="CV7" s="70">
        <v>45.6</v>
      </c>
      <c r="CW7" s="70">
        <v>43.28</v>
      </c>
      <c r="CX7" s="70">
        <v>92.3</v>
      </c>
      <c r="CY7" s="70">
        <v>92.54</v>
      </c>
      <c r="CZ7" s="70">
        <v>92.44</v>
      </c>
      <c r="DA7" s="70">
        <v>93.04</v>
      </c>
      <c r="DB7" s="70">
        <v>92.93</v>
      </c>
      <c r="DC7" s="70">
        <v>83.75</v>
      </c>
      <c r="DD7" s="70">
        <v>84.19</v>
      </c>
      <c r="DE7" s="70">
        <v>84.34</v>
      </c>
      <c r="DF7" s="70">
        <v>88.37</v>
      </c>
      <c r="DG7" s="70">
        <v>88.66</v>
      </c>
      <c r="DH7" s="70">
        <v>86.21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0.36</v>
      </c>
      <c r="EK7" s="70">
        <v>0.39</v>
      </c>
      <c r="EL7" s="70">
        <v>0.1</v>
      </c>
      <c r="EM7" s="70">
        <v>0.22</v>
      </c>
      <c r="EN7" s="70">
        <v>0.17</v>
      </c>
      <c r="EO7" s="70">
        <v>0.11</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Atsushi-Kobayashi</cp:lastModifiedBy>
  <dcterms:created xsi:type="dcterms:W3CDTF">2025-01-24T07:31:23Z</dcterms:created>
  <dcterms:modified xsi:type="dcterms:W3CDTF">2025-01-29T08:03:32Z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2025-01-29T08:03:32Z</vt:filetime>
  </property>
</Properties>
</file>