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lsv03\上下水道課(R6)\下水道\(1101)公共下水道庶務\01財務\07地方公営企業決算の状況\経営比較分析\決裁資料\02 提出ファイル\"/>
    </mc:Choice>
  </mc:AlternateContent>
  <workbookProtection workbookAlgorithmName="SHA-512" workbookHashValue="UHs0xMvxa51GCmZLKrsumYTpFYnrArk66WOhb0SD0eLfuAjno1JOSTLukUfr37ddKJbPOaGowPeluZhtCpmqpw==" workbookSaltValue="qBPDRruiEo0Tc1rSTLNTk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AL10" i="4"/>
  <c r="AD10" i="4"/>
  <c r="B10" i="4"/>
  <c r="AD8" i="4"/>
  <c r="I8" i="4"/>
  <c r="B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<sst xmlns="http://schemas.openxmlformats.org/spreadsheetml/2006/main" count="231" uniqueCount="118">
  <si>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</si>
  <si>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</si>
  <si>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</si>
  <si>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</si>
  <si>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</si>
  <si>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</si>
  <si>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</si>
  <si>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</si>
  <si>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</si>
  <si>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</si>
  <si>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</si>
  <si>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</si>
  <si>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</si>
  <si>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</si>
  <si>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</si>
  <si>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</si>
  <si>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</si>
  <si>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</si>
  <si>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</si>
  <si>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</si>
  <si>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</si>
  <si>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</si>
  <si>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</si>
  <si>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</si>
  <si>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</si>
  <si>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</si>
  <si>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</si>
  <si>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</si>
  <si>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</si>
  <si>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</si>
  <si>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</si>
  <si>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</si>
  <si>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</si>
  <si>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</si>
  <si>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</si>
  <si>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</si>
  <si>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</si>
  <si>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</si>
  <si>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</si>
  <si>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</si>
  <si>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</si>
  <si>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</si>
  <si>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</si>
  <si>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</si>
  <si>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</si>
  <si>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</si>
  <si>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</si>
  <si>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</si>
  <si>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</si>
  <si>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</si>
  <si>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</si>
  <si>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</si>
  <si>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</si>
  <si>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</si>
  <si>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</si>
  <si>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</si>
  <si>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</si>
  <si>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</si>
  <si>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</si>
  <si>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</si>
  <si>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</si>
  <si>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</si>
  <si>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</si>
  <si>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</si>
  <si>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</si>
  <si>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</si>
  <si>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</si>
  <si>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</si>
  <si>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</si>
  <si>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</si>
  <si>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</si>
  <si>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</si>
  <si>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</si>
  <si>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</si>
  <si>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</si>
  <si>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</si>
  <si>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</si>
  <si>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</si>
  <si>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</si>
  <si>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</si>
  <si>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</si>
  <si>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</si>
  <si>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</si>
  <si>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</si>
  <si>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</si>
  <si>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</si>
  <si>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</si>
  <si>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</si>
  <si>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</si>
  <si>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</si>
  <si>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</si>
  <si>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</si>
  <si>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</si>
  <si>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</si>
  <si>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</si>
  <si>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</si>
  <si>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宇治田原町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</si>
  <si>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</si>
  <si>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</si>
  <si>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</si>
  <si>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</si>
  <si>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</si>
  <si>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</si>
  <si>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</si>
  <si>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</si>
  <si>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</si>
  <si>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</si>
  <si>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</si>
  <si>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</si>
  <si>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</si>
  <si>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</si>
  <si>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</si>
  <si>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</si>
  <si>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</si>
  <si>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</si>
  <si>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下水道事業企業債残高について、あと数年は下水道整備が必要であり、今後も借入を継続する必要があるため、対事業規模比率も当面高い数値で推移すると見込まれます。
　経費回収率は、類似事業体と比較して低い水準となっています。その要因は、汚水処理費が下水道使用料に比べて非常に大きいためです。汚水処理費は、主に維持管理費ですが、類似事業体の多くは、下水道使用料で維持管理費を賄うことができており、一方、本町では、下水道使用料収入をもって維持管理費を賄いきれていない状況です。
　汚水処理費が類似団体と比べて大きくなる要因は、本町の汚水処理方式が、「好気性ろ床法」を採用しており、類似団体の多くが採用している「オキシデーションディッチ法」に比べて、動力費等の維持管理費が大きいと考えられます。
　水洗化率については、現在、公共下水道の整備途上で供用区域が拡大しいるところであり、80パーセント前後で推移しています。</t>
    <rPh sb="27" eb="29">
      <t>ヒツヨウ</t>
    </rPh>
    <rPh sb="59" eb="61">
      <t>トウメン</t>
    </rPh>
    <rPh sb="66" eb="68">
      <t>スイイ</t>
    </rPh>
    <rPh sb="71" eb="73">
      <t>ミコ</t>
    </rPh>
    <rPh sb="87" eb="89">
      <t>ルイジ</t>
    </rPh>
    <rPh sb="89" eb="91">
      <t>ジギョウ</t>
    </rPh>
    <rPh sb="111" eb="113">
      <t>ヨウイン</t>
    </rPh>
    <rPh sb="162" eb="164">
      <t>ジギョウ</t>
    </rPh>
    <rPh sb="208" eb="210">
      <t>シュウニュウ</t>
    </rPh>
    <rPh sb="220" eb="221">
      <t>マカナ</t>
    </rPh>
    <phoneticPr fontId="4"/>
  </si>
  <si>
    <t>　平成８年度から管渠を整備し、２８年が経過していますが、法定耐用年数を経過した管渠はありません。</t>
    <rPh sb="1" eb="3">
      <t>ヘイセイ</t>
    </rPh>
    <rPh sb="4" eb="6">
      <t>ネンド</t>
    </rPh>
    <rPh sb="8" eb="10">
      <t>カンキョ</t>
    </rPh>
    <rPh sb="11" eb="13">
      <t>セイビ</t>
    </rPh>
    <rPh sb="17" eb="18">
      <t>ネン</t>
    </rPh>
    <rPh sb="19" eb="21">
      <t>ケイカ</t>
    </rPh>
    <rPh sb="28" eb="30">
      <t>ホウテイ</t>
    </rPh>
    <rPh sb="30" eb="32">
      <t>タイヨウ</t>
    </rPh>
    <rPh sb="32" eb="34">
      <t>ネンスウ</t>
    </rPh>
    <rPh sb="35" eb="37">
      <t>ケイカ</t>
    </rPh>
    <rPh sb="39" eb="41">
      <t>カンキョ</t>
    </rPh>
    <phoneticPr fontId="4"/>
  </si>
  <si>
    <t>　本町の下水道事業は類似事業体に比べ経費回収率がとても低い水準となっています。
　その要因は、単独で処理場を有し、その汚水処理方式のコストが高額であること、下水道使用料を据置いてきたことです。
　経営の健全性・効率性の向上のため、未整備地域の一部の汚水処理手法を見直したところであり、さらに流域下水道への編入を進めるとともに、使用料改定の検討に取組む必要があると考えます。</t>
    <rPh sb="1" eb="3">
      <t>ホンチョウ</t>
    </rPh>
    <rPh sb="4" eb="7">
      <t>ゲスイドウ</t>
    </rPh>
    <rPh sb="7" eb="9">
      <t>ジギョウ</t>
    </rPh>
    <rPh sb="10" eb="12">
      <t>ルイジ</t>
    </rPh>
    <rPh sb="12" eb="15">
      <t>ジギョウタイ</t>
    </rPh>
    <rPh sb="16" eb="17">
      <t>クラ</t>
    </rPh>
    <rPh sb="18" eb="20">
      <t>ケイヒ</t>
    </rPh>
    <rPh sb="20" eb="22">
      <t>カイシュウ</t>
    </rPh>
    <rPh sb="22" eb="23">
      <t>リツ</t>
    </rPh>
    <rPh sb="27" eb="28">
      <t>ヒク</t>
    </rPh>
    <rPh sb="29" eb="31">
      <t>スイジュン</t>
    </rPh>
    <rPh sb="43" eb="45">
      <t>ヨウイン</t>
    </rPh>
    <rPh sb="47" eb="49">
      <t>タンドク</t>
    </rPh>
    <rPh sb="50" eb="53">
      <t>ショリジョウ</t>
    </rPh>
    <rPh sb="54" eb="55">
      <t>ユウ</t>
    </rPh>
    <rPh sb="59" eb="61">
      <t>オスイ</t>
    </rPh>
    <rPh sb="61" eb="63">
      <t>ショリ</t>
    </rPh>
    <rPh sb="63" eb="65">
      <t>ホウシキ</t>
    </rPh>
    <rPh sb="70" eb="72">
      <t>コウガク</t>
    </rPh>
    <rPh sb="78" eb="81">
      <t>ゲスイドウ</t>
    </rPh>
    <rPh sb="81" eb="84">
      <t>シヨウリョウ</t>
    </rPh>
    <rPh sb="85" eb="87">
      <t>スエオ</t>
    </rPh>
    <rPh sb="98" eb="100">
      <t>ケイエイ</t>
    </rPh>
    <rPh sb="101" eb="104">
      <t>ケンゼンセイ</t>
    </rPh>
    <rPh sb="105" eb="107">
      <t>コウリツ</t>
    </rPh>
    <rPh sb="107" eb="108">
      <t>セイ</t>
    </rPh>
    <rPh sb="109" eb="111">
      <t>コウジョウ</t>
    </rPh>
    <rPh sb="121" eb="123">
      <t>イチブ</t>
    </rPh>
    <rPh sb="145" eb="147">
      <t>リュウイキ</t>
    </rPh>
    <rPh sb="147" eb="150">
      <t>ゲスイドウ</t>
    </rPh>
    <rPh sb="152" eb="154">
      <t>ヘンニュウ</t>
    </rPh>
    <rPh sb="155" eb="156">
      <t>スス</t>
    </rPh>
    <rPh sb="163" eb="166">
      <t>シヨウリョウ</t>
    </rPh>
    <rPh sb="166" eb="168">
      <t>カイテイ</t>
    </rPh>
    <rPh sb="169" eb="171">
      <t>ケントウ</t>
    </rPh>
    <rPh sb="172" eb="174">
      <t>トリク</t>
    </rPh>
    <rPh sb="175" eb="177">
      <t>ヒツヨウ</t>
    </rPh>
    <rPh sb="181" eb="1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</si>
</sst>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2.88</c:v>
                </c:pt>
                <c:pt idx="3" formatCode="#,##0.00;&quot;△&quot;#,##0.00;&quot;-&quot;">
                  <c:v>0.52</c:v>
                </c:pt>
                <c:pt idx="4">
                  <c:v>0</c:v>
                </c:pt>
              </c:numCache>
            </c:numRef>
          </c:val>
          <c:extLst>
            <c:ext xmlns:c16="http://schemas.microsoft.com/office/drawing/2014/chart" uri="{C3380CC4-5D6E-409C-BE32-E72D297353CC}">
              <c16:uniqueId val="{00000000-B200-40FF-AC2C-4DE7FF2D78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B200-40FF-AC2C-4DE7FF2D78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44.23</c:v>
                </c:pt>
                <c:pt idx="1">
                  <c:v>46.23</c:v>
                </c:pt>
                <c:pt idx="2">
                  <c:v>46.36</c:v>
                </c:pt>
                <c:pt idx="3">
                  <c:v>46.31</c:v>
                </c:pt>
                <c:pt idx="4">
                  <c:v>46.56</c:v>
                </c:pt>
              </c:numCache>
            </c:numRef>
          </c:val>
          <c:extLst>
            <c:ext xmlns:c16="http://schemas.microsoft.com/office/drawing/2014/chart" uri="{C3380CC4-5D6E-409C-BE32-E72D297353CC}">
              <c16:uniqueId val="{00000000-EE8D-4301-B25C-BC66FE6928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EE8D-4301-B25C-BC66FE6928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79.260000000000005</c:v>
                </c:pt>
                <c:pt idx="1">
                  <c:v>79.489999999999995</c:v>
                </c:pt>
                <c:pt idx="2">
                  <c:v>80.55</c:v>
                </c:pt>
                <c:pt idx="3">
                  <c:v>80.88</c:v>
                </c:pt>
                <c:pt idx="4">
                  <c:v>81.89</c:v>
                </c:pt>
              </c:numCache>
            </c:numRef>
          </c:val>
          <c:extLst>
            <c:ext xmlns:c16="http://schemas.microsoft.com/office/drawing/2014/chart" uri="{C3380CC4-5D6E-409C-BE32-E72D297353CC}">
              <c16:uniqueId val="{00000000-3088-4009-A28E-CF9D34993C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3088-4009-A28E-CF9D34993C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100.91</c:v>
                </c:pt>
                <c:pt idx="1">
                  <c:v>100.11</c:v>
                </c:pt>
                <c:pt idx="2">
                  <c:v>100.28</c:v>
                </c:pt>
                <c:pt idx="3">
                  <c:v>100.77</c:v>
                </c:pt>
                <c:pt idx="4">
                  <c:v>100.42</c:v>
                </c:pt>
              </c:numCache>
            </c:numRef>
          </c:val>
          <c:extLst>
            <c:ext xmlns:c16="http://schemas.microsoft.com/office/drawing/2014/chart" uri="{C3380CC4-5D6E-409C-BE32-E72D297353CC}">
              <c16:uniqueId val="{00000000-9031-4FED-BCA8-92077E8BCB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9031-4FED-BCA8-92077E8BCB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4.1500000000000004</c:v>
                </c:pt>
                <c:pt idx="1">
                  <c:v>7.64</c:v>
                </c:pt>
                <c:pt idx="2">
                  <c:v>10.47</c:v>
                </c:pt>
                <c:pt idx="3">
                  <c:v>13.01</c:v>
                </c:pt>
                <c:pt idx="4">
                  <c:v>15.29</c:v>
                </c:pt>
              </c:numCache>
            </c:numRef>
          </c:val>
          <c:extLst>
            <c:ext xmlns:c16="http://schemas.microsoft.com/office/drawing/2014/chart" uri="{C3380CC4-5D6E-409C-BE32-E72D297353CC}">
              <c16:uniqueId val="{00000000-FA30-4D24-A89A-E208301D3E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FA30-4D24-A89A-E208301D3E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7-4B3F-A8DC-D35FE28F00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5F57-4B3F-A8DC-D35FE28F00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15-497D-99BA-8A59CBB9C0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1115-497D-99BA-8A59CBB9C0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50.62</c:v>
                </c:pt>
                <c:pt idx="1">
                  <c:v>31.11</c:v>
                </c:pt>
                <c:pt idx="2">
                  <c:v>53.01</c:v>
                </c:pt>
                <c:pt idx="3">
                  <c:v>52.18</c:v>
                </c:pt>
                <c:pt idx="4">
                  <c:v>69.7</c:v>
                </c:pt>
              </c:numCache>
            </c:numRef>
          </c:val>
          <c:extLst>
            <c:ext xmlns:c16="http://schemas.microsoft.com/office/drawing/2014/chart" uri="{C3380CC4-5D6E-409C-BE32-E72D297353CC}">
              <c16:uniqueId val="{00000000-EE09-4CD1-BD6A-680304DBC3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EE09-4CD1-BD6A-680304DBC3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4255.6899999999996</c:v>
                </c:pt>
                <c:pt idx="1">
                  <c:v>4032.74</c:v>
                </c:pt>
                <c:pt idx="2">
                  <c:v>3958.96</c:v>
                </c:pt>
                <c:pt idx="3">
                  <c:v>3773.35</c:v>
                </c:pt>
                <c:pt idx="4">
                  <c:v>3700.64</c:v>
                </c:pt>
              </c:numCache>
            </c:numRef>
          </c:val>
          <c:extLst>
            <c:ext xmlns:c16="http://schemas.microsoft.com/office/drawing/2014/chart" uri="{C3380CC4-5D6E-409C-BE32-E72D297353CC}">
              <c16:uniqueId val="{00000000-257A-424D-9E5B-F7F6E42674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257A-424D-9E5B-F7F6E42674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36.56</c:v>
                </c:pt>
                <c:pt idx="1">
                  <c:v>39.26</c:v>
                </c:pt>
                <c:pt idx="2">
                  <c:v>40.869999999999997</c:v>
                </c:pt>
                <c:pt idx="3">
                  <c:v>48.34</c:v>
                </c:pt>
                <c:pt idx="4">
                  <c:v>47.19</c:v>
                </c:pt>
              </c:numCache>
            </c:numRef>
          </c:val>
          <c:extLst>
            <c:ext xmlns:c16="http://schemas.microsoft.com/office/drawing/2014/chart" uri="{C3380CC4-5D6E-409C-BE32-E72D297353CC}">
              <c16:uniqueId val="{00000000-F2DF-4B54-8270-A6D3601687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F2DF-4B54-8270-A6D3601687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344.64</c:v>
                </c:pt>
                <c:pt idx="1">
                  <c:v>323.14</c:v>
                </c:pt>
                <c:pt idx="2">
                  <c:v>309.66000000000003</c:v>
                </c:pt>
                <c:pt idx="3">
                  <c:v>263.36</c:v>
                </c:pt>
                <c:pt idx="4">
                  <c:v>270.08999999999997</c:v>
                </c:pt>
              </c:numCache>
            </c:numRef>
          </c:val>
          <c:extLst>
            <c:ext xmlns:c16="http://schemas.microsoft.com/office/drawing/2014/chart" uri="{C3380CC4-5D6E-409C-BE32-E72D297353CC}">
              <c16:uniqueId val="{00000000-2A94-4C8B-BCBF-3457E0E24C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2A94-4C8B-BCBF-3457E0E24C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宇治田原町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8829</v>
      </c>
      <c r="AM8" s="36"/>
      <c r="AN8" s="36"/>
      <c r="AO8" s="36"/>
      <c r="AP8" s="36"/>
      <c r="AQ8" s="36"/>
      <c r="AR8" s="36"/>
      <c r="AS8" s="36"/>
      <c r="AT8" s="37">
        <f>データ!T6</f>
        <v>58.16</v>
      </c>
      <c r="AU8" s="37"/>
      <c r="AV8" s="37"/>
      <c r="AW8" s="37"/>
      <c r="AX8" s="37"/>
      <c r="AY8" s="37"/>
      <c r="AZ8" s="37"/>
      <c r="BA8" s="37"/>
      <c r="BB8" s="37">
        <f>データ!U6</f>
        <v>151.81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55.8</v>
      </c>
      <c r="J10" s="37"/>
      <c r="K10" s="37"/>
      <c r="L10" s="37"/>
      <c r="M10" s="37"/>
      <c r="N10" s="37"/>
      <c r="O10" s="37"/>
      <c r="P10" s="37">
        <f>データ!P6</f>
        <v>88.28</v>
      </c>
      <c r="Q10" s="37"/>
      <c r="R10" s="37"/>
      <c r="S10" s="37"/>
      <c r="T10" s="37"/>
      <c r="U10" s="37"/>
      <c r="V10" s="37"/>
      <c r="W10" s="37">
        <f>データ!Q6</f>
        <v>102.59</v>
      </c>
      <c r="X10" s="37"/>
      <c r="Y10" s="37"/>
      <c r="Z10" s="37"/>
      <c r="AA10" s="37"/>
      <c r="AB10" s="37"/>
      <c r="AC10" s="37"/>
      <c r="AD10" s="36">
        <f>データ!R6</f>
        <v>2566</v>
      </c>
      <c r="AE10" s="36"/>
      <c r="AF10" s="36"/>
      <c r="AG10" s="36"/>
      <c r="AH10" s="36"/>
      <c r="AI10" s="36"/>
      <c r="AJ10" s="36"/>
      <c r="AK10" s="2"/>
      <c r="AL10" s="36">
        <f>データ!V6</f>
        <v>7723</v>
      </c>
      <c r="AM10" s="36"/>
      <c r="AN10" s="36"/>
      <c r="AO10" s="36"/>
      <c r="AP10" s="36"/>
      <c r="AQ10" s="36"/>
      <c r="AR10" s="36"/>
      <c r="AS10" s="36"/>
      <c r="AT10" s="37">
        <f>データ!W6</f>
        <v>3.08</v>
      </c>
      <c r="AU10" s="37"/>
      <c r="AV10" s="37"/>
      <c r="AW10" s="37"/>
      <c r="AX10" s="37"/>
      <c r="AY10" s="37"/>
      <c r="AZ10" s="37"/>
      <c r="BA10" s="37"/>
      <c r="BB10" s="37">
        <f>データ!X6</f>
        <v>2507.4699999999998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4Eh0QJxT/cLtyqGMAtJPNpNwu5SxJAa9cFCOcIhvmuXmFG6pqYHT/08A7AFxYyEZDR8joFHA3HtQrr9TKgMNiA==" saltValue="niluM7IS/Q8RMe5h4JW3j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263443</v>
      </c>
      <c r="D6" s="19">
        <f t="shared" si="3"/>
        <v>46</v>
      </c>
      <c r="E6" s="19">
        <f t="shared" si="3"/>
        <v>17</v>
      </c>
      <c r="F6" s="19">
        <f t="shared" si="3"/>
        <v>1</v>
      </c>
      <c r="G6" s="19">
        <f t="shared" si="3"/>
        <v>0</v>
      </c>
      <c r="H6" s="19" t="str">
        <f t="shared" si="3"/>
        <v>京都府　宇治田原町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55.8</v>
      </c>
      <c r="P6" s="20">
        <f t="shared" si="3"/>
        <v>88.28</v>
      </c>
      <c r="Q6" s="20">
        <f t="shared" si="3"/>
        <v>102.59</v>
      </c>
      <c r="R6" s="20">
        <f t="shared" si="3"/>
        <v>2566</v>
      </c>
      <c r="S6" s="20">
        <f t="shared" si="3"/>
        <v>8829</v>
      </c>
      <c r="T6" s="20">
        <f t="shared" si="3"/>
        <v>58.16</v>
      </c>
      <c r="U6" s="20">
        <f t="shared" si="3"/>
        <v>151.81</v>
      </c>
      <c r="V6" s="20">
        <f t="shared" si="3"/>
        <v>7723</v>
      </c>
      <c r="W6" s="20">
        <f t="shared" si="3"/>
        <v>3.08</v>
      </c>
      <c r="X6" s="20">
        <f t="shared" si="3"/>
        <v>2507.4699999999998</v>
      </c>
      <c r="Y6" s="21">
        <f>IF(Y7="",NA(),Y7)</f>
        <v>100.91</v>
      </c>
      <c r="Z6" s="21">
        <f t="shared" ref="Z6:AH6" si="4">IF(Z7="",NA(),Z7)</f>
        <v>100.11</v>
      </c>
      <c r="AA6" s="21">
        <f t="shared" si="4"/>
        <v>100.28</v>
      </c>
      <c r="AB6" s="21">
        <f t="shared" si="4"/>
        <v>100.77</v>
      </c>
      <c r="AC6" s="21">
        <f t="shared" si="4"/>
        <v>100.42</v>
      </c>
      <c r="AD6" s="21">
        <f t="shared" si="4"/>
        <v>106.57</v>
      </c>
      <c r="AE6" s="21">
        <f t="shared" si="4"/>
        <v>107.21</v>
      </c>
      <c r="AF6" s="21">
        <f t="shared" si="4"/>
        <v>107.08</v>
      </c>
      <c r="AG6" s="21">
        <f t="shared" si="4"/>
        <v>106.08</v>
      </c>
      <c r="AH6" s="21">
        <f t="shared" si="4"/>
        <v>106.87</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45.94</v>
      </c>
      <c r="AR6" s="21">
        <f t="shared" si="5"/>
        <v>29.34</v>
      </c>
      <c r="AS6" s="21">
        <f t="shared" si="5"/>
        <v>21.73</v>
      </c>
      <c r="AT6" s="20" t="str">
        <f>IF(AT7="","",IF(AT7="-","【-】","【"&amp;SUBSTITUTE(TEXT(AT7,"#,##0.00"),"-","△")&amp;"】"))</f>
        <v>【3.03】</v>
      </c>
      <c r="AU6" s="21">
        <f>IF(AU7="",NA(),AU7)</f>
        <v>50.62</v>
      </c>
      <c r="AV6" s="21">
        <f t="shared" ref="AV6:BD6" si="6">IF(AV7="",NA(),AV7)</f>
        <v>31.11</v>
      </c>
      <c r="AW6" s="21">
        <f t="shared" si="6"/>
        <v>53.01</v>
      </c>
      <c r="AX6" s="21">
        <f t="shared" si="6"/>
        <v>52.18</v>
      </c>
      <c r="AY6" s="21">
        <f t="shared" si="6"/>
        <v>69.7</v>
      </c>
      <c r="AZ6" s="21">
        <f t="shared" si="6"/>
        <v>47.03</v>
      </c>
      <c r="BA6" s="21">
        <f t="shared" si="6"/>
        <v>40.67</v>
      </c>
      <c r="BB6" s="21">
        <f t="shared" si="6"/>
        <v>47.7</v>
      </c>
      <c r="BC6" s="21">
        <f t="shared" si="6"/>
        <v>50.59</v>
      </c>
      <c r="BD6" s="21">
        <f t="shared" si="6"/>
        <v>62.37</v>
      </c>
      <c r="BE6" s="20" t="str">
        <f>IF(BE7="","",IF(BE7="-","【-】","【"&amp;SUBSTITUTE(TEXT(BE7,"#,##0.00"),"-","△")&amp;"】"))</f>
        <v>【78.43】</v>
      </c>
      <c r="BF6" s="21">
        <f>IF(BF7="",NA(),BF7)</f>
        <v>4255.6899999999996</v>
      </c>
      <c r="BG6" s="21">
        <f t="shared" ref="BG6:BO6" si="7">IF(BG7="",NA(),BG7)</f>
        <v>4032.74</v>
      </c>
      <c r="BH6" s="21">
        <f t="shared" si="7"/>
        <v>3958.96</v>
      </c>
      <c r="BI6" s="21">
        <f t="shared" si="7"/>
        <v>3773.35</v>
      </c>
      <c r="BJ6" s="21">
        <f t="shared" si="7"/>
        <v>3700.64</v>
      </c>
      <c r="BK6" s="21">
        <f t="shared" si="7"/>
        <v>1001.3</v>
      </c>
      <c r="BL6" s="21">
        <f t="shared" si="7"/>
        <v>1050.51</v>
      </c>
      <c r="BM6" s="21">
        <f t="shared" si="7"/>
        <v>1102.01</v>
      </c>
      <c r="BN6" s="21">
        <f t="shared" si="7"/>
        <v>987.36</v>
      </c>
      <c r="BO6" s="21">
        <f t="shared" si="7"/>
        <v>1042.77</v>
      </c>
      <c r="BP6" s="20" t="str">
        <f>IF(BP7="","",IF(BP7="-","【-】","【"&amp;SUBSTITUTE(TEXT(BP7,"#,##0.00"),"-","△")&amp;"】"))</f>
        <v>【630.82】</v>
      </c>
      <c r="BQ6" s="21">
        <f>IF(BQ7="",NA(),BQ7)</f>
        <v>36.56</v>
      </c>
      <c r="BR6" s="21">
        <f t="shared" ref="BR6:BZ6" si="8">IF(BR7="",NA(),BR7)</f>
        <v>39.26</v>
      </c>
      <c r="BS6" s="21">
        <f t="shared" si="8"/>
        <v>40.869999999999997</v>
      </c>
      <c r="BT6" s="21">
        <f t="shared" si="8"/>
        <v>48.34</v>
      </c>
      <c r="BU6" s="21">
        <f t="shared" si="8"/>
        <v>47.19</v>
      </c>
      <c r="BV6" s="21">
        <f t="shared" si="8"/>
        <v>81.88</v>
      </c>
      <c r="BW6" s="21">
        <f t="shared" si="8"/>
        <v>82.65</v>
      </c>
      <c r="BX6" s="21">
        <f t="shared" si="8"/>
        <v>82.55</v>
      </c>
      <c r="BY6" s="21">
        <f t="shared" si="8"/>
        <v>83.55</v>
      </c>
      <c r="BZ6" s="21">
        <f t="shared" si="8"/>
        <v>84.48</v>
      </c>
      <c r="CA6" s="20" t="str">
        <f>IF(CA7="","",IF(CA7="-","【-】","【"&amp;SUBSTITUTE(TEXT(CA7,"#,##0.00"),"-","△")&amp;"】"))</f>
        <v>【97.81】</v>
      </c>
      <c r="CB6" s="21">
        <f>IF(CB7="",NA(),CB7)</f>
        <v>344.64</v>
      </c>
      <c r="CC6" s="21">
        <f t="shared" ref="CC6:CK6" si="9">IF(CC7="",NA(),CC7)</f>
        <v>323.14</v>
      </c>
      <c r="CD6" s="21">
        <f t="shared" si="9"/>
        <v>309.66000000000003</v>
      </c>
      <c r="CE6" s="21">
        <f t="shared" si="9"/>
        <v>263.36</v>
      </c>
      <c r="CF6" s="21">
        <f t="shared" si="9"/>
        <v>270.08999999999997</v>
      </c>
      <c r="CG6" s="21">
        <f t="shared" si="9"/>
        <v>187.55</v>
      </c>
      <c r="CH6" s="21">
        <f t="shared" si="9"/>
        <v>186.3</v>
      </c>
      <c r="CI6" s="21">
        <f t="shared" si="9"/>
        <v>188.38</v>
      </c>
      <c r="CJ6" s="21">
        <f t="shared" si="9"/>
        <v>185.98</v>
      </c>
      <c r="CK6" s="21">
        <f t="shared" si="9"/>
        <v>187.11</v>
      </c>
      <c r="CL6" s="20" t="str">
        <f>IF(CL7="","",IF(CL7="-","【-】","【"&amp;SUBSTITUTE(TEXT(CL7,"#,##0.00"),"-","△")&amp;"】"))</f>
        <v>【138.75】</v>
      </c>
      <c r="CM6" s="21">
        <f>IF(CM7="",NA(),CM7)</f>
        <v>44.23</v>
      </c>
      <c r="CN6" s="21">
        <f t="shared" ref="CN6:CV6" si="10">IF(CN7="",NA(),CN7)</f>
        <v>46.23</v>
      </c>
      <c r="CO6" s="21">
        <f t="shared" si="10"/>
        <v>46.36</v>
      </c>
      <c r="CP6" s="21">
        <f t="shared" si="10"/>
        <v>46.31</v>
      </c>
      <c r="CQ6" s="21">
        <f t="shared" si="10"/>
        <v>46.56</v>
      </c>
      <c r="CR6" s="21">
        <f t="shared" si="10"/>
        <v>50.94</v>
      </c>
      <c r="CS6" s="21">
        <f t="shared" si="10"/>
        <v>50.53</v>
      </c>
      <c r="CT6" s="21">
        <f t="shared" si="10"/>
        <v>51.42</v>
      </c>
      <c r="CU6" s="21">
        <f t="shared" si="10"/>
        <v>48.95</v>
      </c>
      <c r="CV6" s="21">
        <f t="shared" si="10"/>
        <v>49.28</v>
      </c>
      <c r="CW6" s="20" t="str">
        <f>IF(CW7="","",IF(CW7="-","【-】","【"&amp;SUBSTITUTE(TEXT(CW7,"#,##0.00"),"-","△")&amp;"】"))</f>
        <v>【58.94】</v>
      </c>
      <c r="CX6" s="21">
        <f>IF(CX7="",NA(),CX7)</f>
        <v>79.260000000000005</v>
      </c>
      <c r="CY6" s="21">
        <f t="shared" ref="CY6:DG6" si="11">IF(CY7="",NA(),CY7)</f>
        <v>79.489999999999995</v>
      </c>
      <c r="CZ6" s="21">
        <f t="shared" si="11"/>
        <v>80.55</v>
      </c>
      <c r="DA6" s="21">
        <f t="shared" si="11"/>
        <v>80.88</v>
      </c>
      <c r="DB6" s="21">
        <f t="shared" si="11"/>
        <v>81.89</v>
      </c>
      <c r="DC6" s="21">
        <f t="shared" si="11"/>
        <v>82.55</v>
      </c>
      <c r="DD6" s="21">
        <f t="shared" si="11"/>
        <v>82.08</v>
      </c>
      <c r="DE6" s="21">
        <f t="shared" si="11"/>
        <v>81.34</v>
      </c>
      <c r="DF6" s="21">
        <f t="shared" si="11"/>
        <v>81.14</v>
      </c>
      <c r="DG6" s="21">
        <f t="shared" si="11"/>
        <v>79.7</v>
      </c>
      <c r="DH6" s="20" t="str">
        <f>IF(DH7="","",IF(DH7="-","【-】","【"&amp;SUBSTITUTE(TEXT(DH7,"#,##0.00"),"-","△")&amp;"】"))</f>
        <v>【95.91】</v>
      </c>
      <c r="DI6" s="21">
        <f>IF(DI7="",NA(),DI7)</f>
        <v>4.1500000000000004</v>
      </c>
      <c r="DJ6" s="21">
        <f t="shared" ref="DJ6:DR6" si="12">IF(DJ7="",NA(),DJ7)</f>
        <v>7.64</v>
      </c>
      <c r="DK6" s="21">
        <f t="shared" si="12"/>
        <v>10.47</v>
      </c>
      <c r="DL6" s="21">
        <f t="shared" si="12"/>
        <v>13.01</v>
      </c>
      <c r="DM6" s="21">
        <f t="shared" si="12"/>
        <v>15.29</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1">
        <f t="shared" si="14"/>
        <v>2.88</v>
      </c>
      <c r="EH6" s="21">
        <f t="shared" si="14"/>
        <v>0.52</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263443</v>
      </c>
      <c r="D7" s="23">
        <v>46</v>
      </c>
      <c r="E7" s="23">
        <v>17</v>
      </c>
      <c r="F7" s="23">
        <v>1</v>
      </c>
      <c r="G7" s="23">
        <v>0</v>
      </c>
      <c r="H7" s="23" t="s">
        <v>96</v>
      </c>
      <c r="I7" s="23" t="s">
        <v>97</v>
      </c>
      <c r="J7" s="23" t="s">
        <v>98</v>
      </c>
      <c r="K7" s="23" t="s">
        <v>99</v>
      </c>
      <c r="L7" s="23" t="s">
        <v>100</v>
      </c>
      <c r="M7" s="23" t="s">
        <v>101</v>
      </c>
      <c r="N7" s="24" t="s">
        <v>102</v>
      </c>
      <c r="O7" s="24">
        <v>55.8</v>
      </c>
      <c r="P7" s="24">
        <v>88.28</v>
      </c>
      <c r="Q7" s="24">
        <v>102.59</v>
      </c>
      <c r="R7" s="24">
        <v>2566</v>
      </c>
      <c r="S7" s="24">
        <v>8829</v>
      </c>
      <c r="T7" s="24">
        <v>58.16</v>
      </c>
      <c r="U7" s="24">
        <v>151.81</v>
      </c>
      <c r="V7" s="24">
        <v>7723</v>
      </c>
      <c r="W7" s="24">
        <v>3.08</v>
      </c>
      <c r="X7" s="24">
        <v>2507.4699999999998</v>
      </c>
      <c r="Y7" s="24">
        <v>100.91</v>
      </c>
      <c r="Z7" s="24">
        <v>100.11</v>
      </c>
      <c r="AA7" s="24">
        <v>100.28</v>
      </c>
      <c r="AB7" s="24">
        <v>100.77</v>
      </c>
      <c r="AC7" s="24">
        <v>100.42</v>
      </c>
      <c r="AD7" s="24">
        <v>106.57</v>
      </c>
      <c r="AE7" s="24">
        <v>107.21</v>
      </c>
      <c r="AF7" s="24">
        <v>107.08</v>
      </c>
      <c r="AG7" s="24">
        <v>106.08</v>
      </c>
      <c r="AH7" s="24">
        <v>106.87</v>
      </c>
      <c r="AI7" s="24">
        <v>105.91</v>
      </c>
      <c r="AJ7" s="24">
        <v>0</v>
      </c>
      <c r="AK7" s="24">
        <v>0</v>
      </c>
      <c r="AL7" s="24">
        <v>0</v>
      </c>
      <c r="AM7" s="24">
        <v>0</v>
      </c>
      <c r="AN7" s="24">
        <v>0</v>
      </c>
      <c r="AO7" s="24">
        <v>53.44</v>
      </c>
      <c r="AP7" s="24">
        <v>43.71</v>
      </c>
      <c r="AQ7" s="24">
        <v>45.94</v>
      </c>
      <c r="AR7" s="24">
        <v>29.34</v>
      </c>
      <c r="AS7" s="24">
        <v>21.73</v>
      </c>
      <c r="AT7" s="24">
        <v>3.03</v>
      </c>
      <c r="AU7" s="24">
        <v>50.62</v>
      </c>
      <c r="AV7" s="24">
        <v>31.11</v>
      </c>
      <c r="AW7" s="24">
        <v>53.01</v>
      </c>
      <c r="AX7" s="24">
        <v>52.18</v>
      </c>
      <c r="AY7" s="24">
        <v>69.7</v>
      </c>
      <c r="AZ7" s="24">
        <v>47.03</v>
      </c>
      <c r="BA7" s="24">
        <v>40.67</v>
      </c>
      <c r="BB7" s="24">
        <v>47.7</v>
      </c>
      <c r="BC7" s="24">
        <v>50.59</v>
      </c>
      <c r="BD7" s="24">
        <v>62.37</v>
      </c>
      <c r="BE7" s="24">
        <v>78.430000000000007</v>
      </c>
      <c r="BF7" s="24">
        <v>4255.6899999999996</v>
      </c>
      <c r="BG7" s="24">
        <v>4032.74</v>
      </c>
      <c r="BH7" s="24">
        <v>3958.96</v>
      </c>
      <c r="BI7" s="24">
        <v>3773.35</v>
      </c>
      <c r="BJ7" s="24">
        <v>3700.64</v>
      </c>
      <c r="BK7" s="24">
        <v>1001.3</v>
      </c>
      <c r="BL7" s="24">
        <v>1050.51</v>
      </c>
      <c r="BM7" s="24">
        <v>1102.01</v>
      </c>
      <c r="BN7" s="24">
        <v>987.36</v>
      </c>
      <c r="BO7" s="24">
        <v>1042.77</v>
      </c>
      <c r="BP7" s="24">
        <v>630.82000000000005</v>
      </c>
      <c r="BQ7" s="24">
        <v>36.56</v>
      </c>
      <c r="BR7" s="24">
        <v>39.26</v>
      </c>
      <c r="BS7" s="24">
        <v>40.869999999999997</v>
      </c>
      <c r="BT7" s="24">
        <v>48.34</v>
      </c>
      <c r="BU7" s="24">
        <v>47.19</v>
      </c>
      <c r="BV7" s="24">
        <v>81.88</v>
      </c>
      <c r="BW7" s="24">
        <v>82.65</v>
      </c>
      <c r="BX7" s="24">
        <v>82.55</v>
      </c>
      <c r="BY7" s="24">
        <v>83.55</v>
      </c>
      <c r="BZ7" s="24">
        <v>84.48</v>
      </c>
      <c r="CA7" s="24">
        <v>97.81</v>
      </c>
      <c r="CB7" s="24">
        <v>344.64</v>
      </c>
      <c r="CC7" s="24">
        <v>323.14</v>
      </c>
      <c r="CD7" s="24">
        <v>309.66000000000003</v>
      </c>
      <c r="CE7" s="24">
        <v>263.36</v>
      </c>
      <c r="CF7" s="24">
        <v>270.08999999999997</v>
      </c>
      <c r="CG7" s="24">
        <v>187.55</v>
      </c>
      <c r="CH7" s="24">
        <v>186.3</v>
      </c>
      <c r="CI7" s="24">
        <v>188.38</v>
      </c>
      <c r="CJ7" s="24">
        <v>185.98</v>
      </c>
      <c r="CK7" s="24">
        <v>187.11</v>
      </c>
      <c r="CL7" s="24">
        <v>138.75</v>
      </c>
      <c r="CM7" s="24">
        <v>44.23</v>
      </c>
      <c r="CN7" s="24">
        <v>46.23</v>
      </c>
      <c r="CO7" s="24">
        <v>46.36</v>
      </c>
      <c r="CP7" s="24">
        <v>46.31</v>
      </c>
      <c r="CQ7" s="24">
        <v>46.56</v>
      </c>
      <c r="CR7" s="24">
        <v>50.94</v>
      </c>
      <c r="CS7" s="24">
        <v>50.53</v>
      </c>
      <c r="CT7" s="24">
        <v>51.42</v>
      </c>
      <c r="CU7" s="24">
        <v>48.95</v>
      </c>
      <c r="CV7" s="24">
        <v>49.28</v>
      </c>
      <c r="CW7" s="24">
        <v>58.94</v>
      </c>
      <c r="CX7" s="24">
        <v>79.260000000000005</v>
      </c>
      <c r="CY7" s="24">
        <v>79.489999999999995</v>
      </c>
      <c r="CZ7" s="24">
        <v>80.55</v>
      </c>
      <c r="DA7" s="24">
        <v>80.88</v>
      </c>
      <c r="DB7" s="24">
        <v>81.89</v>
      </c>
      <c r="DC7" s="24">
        <v>82.55</v>
      </c>
      <c r="DD7" s="24">
        <v>82.08</v>
      </c>
      <c r="DE7" s="24">
        <v>81.34</v>
      </c>
      <c r="DF7" s="24">
        <v>81.14</v>
      </c>
      <c r="DG7" s="24">
        <v>79.7</v>
      </c>
      <c r="DH7" s="24">
        <v>95.91</v>
      </c>
      <c r="DI7" s="24">
        <v>4.1500000000000004</v>
      </c>
      <c r="DJ7" s="24">
        <v>7.64</v>
      </c>
      <c r="DK7" s="24">
        <v>10.47</v>
      </c>
      <c r="DL7" s="24">
        <v>13.01</v>
      </c>
      <c r="DM7" s="24">
        <v>15.29</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2.88</v>
      </c>
      <c r="EH7" s="24">
        <v>0.52</v>
      </c>
      <c r="EI7" s="24">
        <v>0</v>
      </c>
      <c r="EJ7" s="24">
        <v>0.15</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ut4101</cp:lastModifiedBy>
  <dcterms:created xsi:type="dcterms:W3CDTF">2025-01-24T07:03:56Z</dcterms:created>
  <dcterms:modified xsi:type="dcterms:W3CDTF">2025-01-31T01:08:33Z</dcterms:modified>
  <cp:category/>
</cp:coreProperties>
</file>