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011_決算統計\R5年度決算統計\7.01.23_Fw 【京都府自治振興課 26（木）〆】公営企業に係る「経営比較分析表」（令和５年度決算）の分析等について\"/>
    </mc:Choice>
  </mc:AlternateContent>
  <xr:revisionPtr revIDLastSave="0" documentId="13_ncr:1_{61BACDB3-7596-4FD2-9E71-9192436AC8C5}" xr6:coauthVersionLast="36" xr6:coauthVersionMax="36" xr10:uidLastSave="{00000000-0000-0000-0000-000000000000}"/>
  <workbookProtection workbookAlgorithmName="SHA-512" workbookHashValue="/GFlc2Qs2IJw5uOBDg9RkASmUD71Vvw69sRvs0H5DCUvDcb3UrfWd5PWOVZAZWdjDU/DPWu/PxrmvkAm+YOS9A==" workbookSaltValue="Afx38wNZs+gGFhfWrq2CDQ==" workbookSpinCount="100000" lockStructure="1"/>
  <bookViews>
    <workbookView xWindow="0" yWindow="0" windowWidth="28800" windowHeight="122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AL8" i="4" s="1"/>
  <c r="Q6" i="5"/>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H85" i="4"/>
  <c r="F85" i="4"/>
  <c r="W10" i="4"/>
  <c r="I10" i="4"/>
  <c r="B10" i="4"/>
  <c r="BB8" i="4"/>
  <c r="AT8" i="4"/>
  <c r="W8" i="4"/>
  <c r="P8" i="4"/>
  <c r="I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<sst xmlns="http://schemas.openxmlformats.org/spreadsheetml/2006/main" count="228" uniqueCount="113">
  <si>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</si>
  <si>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</si>
  <si>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</si>
  <si>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</si>
  <si>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</si>
  <si>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</si>
  <si>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</si>
  <si>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</si>
  <si>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</si>
  <si>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</si>
  <si>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</si>
  <si>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</si>
  <si>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</si>
  <si>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</si>
  <si>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</si>
  <si>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</si>
  <si>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</si>
  <si>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</si>
  <si>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</si>
  <si>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</si>
  <si>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</si>
  <si>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</si>
  <si>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</si>
  <si>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</si>
  <si>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</si>
  <si>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</si>
  <si>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</si>
  <si>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</si>
  <si>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</si>
  <si>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</si>
  <si>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</si>
  <si>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</si>
  <si>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</si>
  <si>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</si>
  <si>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</si>
  <si>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</si>
  <si>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</si>
  <si>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</si>
  <si>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</si>
  <si>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</si>
  <si>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</si>
  <si>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</si>
  <si>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</si>
  <si>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</si>
  <si>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</si>
  <si>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</si>
  <si>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</si>
  <si>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</si>
  <si>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</si>
  <si>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</si>
  <si>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</si>
  <si>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</si>
  <si>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</si>
  <si>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</si>
  <si>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</si>
  <si>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</si>
  <si>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</si>
  <si>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</si>
  <si>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</si>
  <si>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</si>
  <si>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</si>
  <si>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</si>
  <si>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</si>
  <si>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</si>
  <si>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</si>
  <si>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</si>
  <si>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</si>
  <si>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</si>
  <si>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</si>
  <si>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</si>
  <si>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</si>
  <si>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</si>
  <si>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</si>
  <si>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</si>
  <si>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</si>
  <si>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</si>
  <si>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</si>
  <si>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</si>
  <si>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</si>
  <si>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</si>
  <si>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</si>
  <si>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</si>
  <si>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</si>
  <si>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</si>
  <si>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</si>
  <si>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</si>
  <si>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</si>
  <si>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</si>
  <si>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</si>
  <si>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</si>
  <si>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</si>
  <si>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</si>
  <si>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</si>
  <si>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八幡市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</si>
  <si>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</si>
  <si>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</si>
  <si>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</si>
  <si>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</si>
  <si>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</si>
  <si>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</si>
  <si>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</si>
  <si>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</si>
  <si>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</si>
  <si>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</si>
  <si>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</si>
  <si>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</si>
  <si>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</si>
  <si>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</si>
  <si>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</si>
  <si>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</si>
  <si>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や管路経年化率は毎年上昇しており、近い将来の施設更新等の需要が高まっていることを示している。管路更新率については、全国平均値を上回っている。今後も適切な維持管理と計画的な更新に努めることとしている。</t>
    <phoneticPr fontId="4"/>
  </si>
  <si>
    <t>　令和5年度については料金改定を行ったことにより給水収益が増加し、経常収支比率が改善した。一方で、人口減少等により有収水量は減少し、年々料金収入は減少していくことが予測されるため、引き続き経費縮減等に取り組む必要がある。また、管路経年化率の増加に表れているように、老朽化した水道施設や管路の更新需要が年々増加していることから、引き続き適正な施設規模等を見据え、本市水道ビジョンに基づく計画的な更新を行うこととしている。さらに、事業執行のための国庫補助金等の財源確保や、資金需要に備えた企業債の借入れを適切に行うよう努めていく。</t>
    <phoneticPr fontId="4"/>
  </si>
  <si>
    <t>　令和5年度は、労務単価の上昇等により水道施設に係る修繕費や委託費などが増加し、費用全体が増加となったが、令和5年4月からの料金改定に係る給水収益の増を主な要因とする収益全体の増加が費用全体の増加を大幅に上回ったことにより、経常収支比率は100％を上回った。なお、前年度同様、新型コロナウイルス感染症等に係る水道料金減免の実施により給水収益が減少していることから、料金回収率については僅かな上昇にとどまっている。なお、水道料金減免による減収分については、一般会計からの繰入による補填を行った。
　累積欠損金比率については、給水収益の増加により前年度繰越欠損金が解消され、未処分利益剰余金を計上したため、ゼロとなっている。前年度に比べて工事等の未払金が減少したため流動負債が減少し、流動比率は前年度を上回った。
　企業債残高対給水収益比率については、令和2年度以降、毎年度料金減免を行っていることにより給水収益が減少し、指標としては高くなっている。ただし、水道料金減免がなかったと仮定した場合、令和5年度の当該指標は270％程度になり、全国平均に近い数値となる。
　料金回収率については、前年度同様、新型コロナウイルス感染症等に係る水道料金減免を行った一方で、水道料金改定により供給単価が増加し、経常費用の増による給水原価の増加を上回ったため上昇した。給水原価については、経常費用が増加し、有収水量が減少したため、前年度より高くなった。施設利用率は、水需要の低下の影響で配水量が減少し、低下傾向にある。有収率については、全国平均値より高い数値を維持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</si>
</sst>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1.0900000000000001</c:v>
                </c:pt>
                <c:pt idx="1">
                  <c:v>0.73</c:v>
                </c:pt>
                <c:pt idx="2">
                  <c:v>0.91</c:v>
                </c:pt>
                <c:pt idx="3">
                  <c:v>1.1399999999999999</c:v>
                </c:pt>
                <c:pt idx="4">
                  <c:v>0.63</c:v>
                </c:pt>
              </c:numCache>
            </c:numRef>
          </c:val>
          <c:extLst>
            <c:ext xmlns:c16="http://schemas.microsoft.com/office/drawing/2014/chart" uri="{C3380CC4-5D6E-409C-BE32-E72D297353CC}">
              <c16:uniqueId val="{00000000-730C-4DC0-AF36-FC5140E5F4B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730C-4DC0-AF36-FC5140E5F4B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56.01</c:v>
                </c:pt>
                <c:pt idx="1">
                  <c:v>57.52</c:v>
                </c:pt>
                <c:pt idx="2">
                  <c:v>56.68</c:v>
                </c:pt>
                <c:pt idx="3">
                  <c:v>55.5</c:v>
                </c:pt>
                <c:pt idx="4">
                  <c:v>54.76</c:v>
                </c:pt>
              </c:numCache>
            </c:numRef>
          </c:val>
          <c:extLst>
            <c:ext xmlns:c16="http://schemas.microsoft.com/office/drawing/2014/chart" uri="{C3380CC4-5D6E-409C-BE32-E72D297353CC}">
              <c16:uniqueId val="{00000000-8949-45C1-AC6C-AB8E6F8529D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8949-45C1-AC6C-AB8E6F8529D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97.03</c:v>
                </c:pt>
                <c:pt idx="1">
                  <c:v>96.07</c:v>
                </c:pt>
                <c:pt idx="2">
                  <c:v>96.54</c:v>
                </c:pt>
                <c:pt idx="3">
                  <c:v>96.57</c:v>
                </c:pt>
                <c:pt idx="4">
                  <c:v>96.44</c:v>
                </c:pt>
              </c:numCache>
            </c:numRef>
          </c:val>
          <c:extLst>
            <c:ext xmlns:c16="http://schemas.microsoft.com/office/drawing/2014/chart" uri="{C3380CC4-5D6E-409C-BE32-E72D297353CC}">
              <c16:uniqueId val="{00000000-2066-44CE-A2C9-E0B18C1B66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2066-44CE-A2C9-E0B18C1B66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99.64</c:v>
                </c:pt>
                <c:pt idx="1">
                  <c:v>102.64</c:v>
                </c:pt>
                <c:pt idx="2">
                  <c:v>102.74</c:v>
                </c:pt>
                <c:pt idx="3">
                  <c:v>97.48</c:v>
                </c:pt>
                <c:pt idx="4">
                  <c:v>106.25</c:v>
                </c:pt>
              </c:numCache>
            </c:numRef>
          </c:val>
          <c:extLst>
            <c:ext xmlns:c16="http://schemas.microsoft.com/office/drawing/2014/chart" uri="{C3380CC4-5D6E-409C-BE32-E72D297353CC}">
              <c16:uniqueId val="{00000000-8D84-47E5-908B-84EA7E6AED1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8D84-47E5-908B-84EA7E6AED1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51.37</c:v>
                </c:pt>
                <c:pt idx="1">
                  <c:v>53.07</c:v>
                </c:pt>
                <c:pt idx="2">
                  <c:v>54.63</c:v>
                </c:pt>
                <c:pt idx="3">
                  <c:v>55.71</c:v>
                </c:pt>
                <c:pt idx="4">
                  <c:v>57.19</c:v>
                </c:pt>
              </c:numCache>
            </c:numRef>
          </c:val>
          <c:extLst>
            <c:ext xmlns:c16="http://schemas.microsoft.com/office/drawing/2014/chart" uri="{C3380CC4-5D6E-409C-BE32-E72D297353CC}">
              <c16:uniqueId val="{00000000-E6A8-4247-81AC-8D7AAE7BB27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E6A8-4247-81AC-8D7AAE7BB27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25.26</c:v>
                </c:pt>
                <c:pt idx="1">
                  <c:v>25.27</c:v>
                </c:pt>
                <c:pt idx="2">
                  <c:v>27.78</c:v>
                </c:pt>
                <c:pt idx="3">
                  <c:v>29.99</c:v>
                </c:pt>
                <c:pt idx="4">
                  <c:v>31.99</c:v>
                </c:pt>
              </c:numCache>
            </c:numRef>
          </c:val>
          <c:extLst>
            <c:ext xmlns:c16="http://schemas.microsoft.com/office/drawing/2014/chart" uri="{C3380CC4-5D6E-409C-BE32-E72D297353CC}">
              <c16:uniqueId val="{00000000-A291-490C-8BA1-CA6A9AC6579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A291-490C-8BA1-CA6A9AC6579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4.7699999999999996</c:v>
                </c:pt>
                <c:pt idx="1">
                  <c:v>0</c:v>
                </c:pt>
                <c:pt idx="2">
                  <c:v>0</c:v>
                </c:pt>
                <c:pt idx="3" formatCode="#,##0.00;&quot;△&quot;#,##0.00;&quot;-&quot;">
                  <c:v>1.85</c:v>
                </c:pt>
                <c:pt idx="4">
                  <c:v>0</c:v>
                </c:pt>
              </c:numCache>
            </c:numRef>
          </c:val>
          <c:extLst>
            <c:ext xmlns:c16="http://schemas.microsoft.com/office/drawing/2014/chart" uri="{C3380CC4-5D6E-409C-BE32-E72D297353CC}">
              <c16:uniqueId val="{00000000-D623-41A3-94BC-ED5AF6DD64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D623-41A3-94BC-ED5AF6DD64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242.54</c:v>
                </c:pt>
                <c:pt idx="1">
                  <c:v>244.94</c:v>
                </c:pt>
                <c:pt idx="2">
                  <c:v>212.87</c:v>
                </c:pt>
                <c:pt idx="3">
                  <c:v>169.94</c:v>
                </c:pt>
                <c:pt idx="4">
                  <c:v>187.87</c:v>
                </c:pt>
              </c:numCache>
            </c:numRef>
          </c:val>
          <c:extLst>
            <c:ext xmlns:c16="http://schemas.microsoft.com/office/drawing/2014/chart" uri="{C3380CC4-5D6E-409C-BE32-E72D297353CC}">
              <c16:uniqueId val="{00000000-4BC3-4AF2-B6C3-4A9EAB2C4E4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4BC3-4AF2-B6C3-4A9EAB2C4E4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331.72</c:v>
                </c:pt>
                <c:pt idx="1">
                  <c:v>349.32</c:v>
                </c:pt>
                <c:pt idx="2">
                  <c:v>343.36</c:v>
                </c:pt>
                <c:pt idx="3">
                  <c:v>348.97</c:v>
                </c:pt>
                <c:pt idx="4">
                  <c:v>323.61</c:v>
                </c:pt>
              </c:numCache>
            </c:numRef>
          </c:val>
          <c:extLst>
            <c:ext xmlns:c16="http://schemas.microsoft.com/office/drawing/2014/chart" uri="{C3380CC4-5D6E-409C-BE32-E72D297353CC}">
              <c16:uniqueId val="{00000000-BBAA-455C-AF78-B860EDC4454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BBAA-455C-AF78-B860EDC4454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90.62</c:v>
                </c:pt>
                <c:pt idx="1">
                  <c:v>86.3</c:v>
                </c:pt>
                <c:pt idx="2">
                  <c:v>86.59</c:v>
                </c:pt>
                <c:pt idx="3">
                  <c:v>81</c:v>
                </c:pt>
                <c:pt idx="4">
                  <c:v>84.07</c:v>
                </c:pt>
              </c:numCache>
            </c:numRef>
          </c:val>
          <c:extLst>
            <c:ext xmlns:c16="http://schemas.microsoft.com/office/drawing/2014/chart" uri="{C3380CC4-5D6E-409C-BE32-E72D297353CC}">
              <c16:uniqueId val="{00000000-03ED-4214-9F8F-DC3EEE57FEA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03ED-4214-9F8F-DC3EEE57FEA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185.26</c:v>
                </c:pt>
                <c:pt idx="1">
                  <c:v>177.16</c:v>
                </c:pt>
                <c:pt idx="2">
                  <c:v>177.27</c:v>
                </c:pt>
                <c:pt idx="3">
                  <c:v>188.75</c:v>
                </c:pt>
                <c:pt idx="4">
                  <c:v>195.49</c:v>
                </c:pt>
              </c:numCache>
            </c:numRef>
          </c:val>
          <c:extLst>
            <c:ext xmlns:c16="http://schemas.microsoft.com/office/drawing/2014/chart" uri="{C3380CC4-5D6E-409C-BE32-E72D297353CC}">
              <c16:uniqueId val="{00000000-F22F-4775-86DF-E58E8D53BB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F22F-4775-86DF-E58E8D53BB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京都府　八幡市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A4</v>
      </c>
      <c r="X8" s="69"/>
      <c r="Y8" s="69"/>
      <c r="Z8" s="69"/>
      <c r="AA8" s="69"/>
      <c r="AB8" s="69"/>
      <c r="AC8" s="69"/>
      <c r="AD8" s="69" t="str">
        <f>データ!$M$6</f>
        <v>非設置</v>
      </c>
      <c r="AE8" s="69"/>
      <c r="AF8" s="69"/>
      <c r="AG8" s="69"/>
      <c r="AH8" s="69"/>
      <c r="AI8" s="69"/>
      <c r="AJ8" s="69"/>
      <c r="AK8" s="2"/>
      <c r="AL8" s="52">
        <f>データ!$R$6</f>
        <v>69219</v>
      </c>
      <c r="AM8" s="52"/>
      <c r="AN8" s="52"/>
      <c r="AO8" s="52"/>
      <c r="AP8" s="52"/>
      <c r="AQ8" s="52"/>
      <c r="AR8" s="52"/>
      <c r="AS8" s="52"/>
      <c r="AT8" s="49">
        <f>データ!$S$6</f>
        <v>24.35</v>
      </c>
      <c r="AU8" s="50"/>
      <c r="AV8" s="50"/>
      <c r="AW8" s="50"/>
      <c r="AX8" s="50"/>
      <c r="AY8" s="50"/>
      <c r="AZ8" s="50"/>
      <c r="BA8" s="50"/>
      <c r="BB8" s="39">
        <f>データ!$T$6</f>
        <v>2842.67</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63.26</v>
      </c>
      <c r="J10" s="50"/>
      <c r="K10" s="50"/>
      <c r="L10" s="50"/>
      <c r="M10" s="50"/>
      <c r="N10" s="50"/>
      <c r="O10" s="51"/>
      <c r="P10" s="39">
        <f>データ!$P$6</f>
        <v>99.99</v>
      </c>
      <c r="Q10" s="39"/>
      <c r="R10" s="39"/>
      <c r="S10" s="39"/>
      <c r="T10" s="39"/>
      <c r="U10" s="39"/>
      <c r="V10" s="39"/>
      <c r="W10" s="52">
        <f>データ!$Q$6</f>
        <v>3643</v>
      </c>
      <c r="X10" s="52"/>
      <c r="Y10" s="52"/>
      <c r="Z10" s="52"/>
      <c r="AA10" s="52"/>
      <c r="AB10" s="52"/>
      <c r="AC10" s="52"/>
      <c r="AD10" s="2"/>
      <c r="AE10" s="2"/>
      <c r="AF10" s="2"/>
      <c r="AG10" s="2"/>
      <c r="AH10" s="2"/>
      <c r="AI10" s="2"/>
      <c r="AJ10" s="2"/>
      <c r="AK10" s="2"/>
      <c r="AL10" s="52">
        <f>データ!$U$6</f>
        <v>68963</v>
      </c>
      <c r="AM10" s="52"/>
      <c r="AN10" s="52"/>
      <c r="AO10" s="52"/>
      <c r="AP10" s="52"/>
      <c r="AQ10" s="52"/>
      <c r="AR10" s="52"/>
      <c r="AS10" s="52"/>
      <c r="AT10" s="49">
        <f>データ!$V$6</f>
        <v>16.52</v>
      </c>
      <c r="AU10" s="50"/>
      <c r="AV10" s="50"/>
      <c r="AW10" s="50"/>
      <c r="AX10" s="50"/>
      <c r="AY10" s="50"/>
      <c r="AZ10" s="50"/>
      <c r="BA10" s="50"/>
      <c r="BB10" s="39">
        <f>データ!$W$6</f>
        <v>4174.5200000000004</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112</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110</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111</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gJSITjUWOOFtL0QMcBhV6Hg/PGLj8VqGxOl7KvFcIjjI5OdIquIaqxw6MZhxZw9XxemAX0g8vHgGBguj9VnewQ==" saltValue="wFkpkWHc4PXieeuKg07KU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262102</v>
      </c>
      <c r="D6" s="20">
        <f t="shared" si="3"/>
        <v>46</v>
      </c>
      <c r="E6" s="20">
        <f t="shared" si="3"/>
        <v>1</v>
      </c>
      <c r="F6" s="20">
        <f t="shared" si="3"/>
        <v>0</v>
      </c>
      <c r="G6" s="20">
        <f t="shared" si="3"/>
        <v>1</v>
      </c>
      <c r="H6" s="20" t="str">
        <f t="shared" si="3"/>
        <v>京都府　八幡市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63.26</v>
      </c>
      <c r="P6" s="21">
        <f t="shared" si="3"/>
        <v>99.99</v>
      </c>
      <c r="Q6" s="21">
        <f t="shared" si="3"/>
        <v>3643</v>
      </c>
      <c r="R6" s="21">
        <f t="shared" si="3"/>
        <v>69219</v>
      </c>
      <c r="S6" s="21">
        <f t="shared" si="3"/>
        <v>24.35</v>
      </c>
      <c r="T6" s="21">
        <f t="shared" si="3"/>
        <v>2842.67</v>
      </c>
      <c r="U6" s="21">
        <f t="shared" si="3"/>
        <v>68963</v>
      </c>
      <c r="V6" s="21">
        <f t="shared" si="3"/>
        <v>16.52</v>
      </c>
      <c r="W6" s="21">
        <f t="shared" si="3"/>
        <v>4174.5200000000004</v>
      </c>
      <c r="X6" s="22">
        <f>IF(X7="",NA(),X7)</f>
        <v>99.64</v>
      </c>
      <c r="Y6" s="22">
        <f t="shared" ref="Y6:AG6" si="4">IF(Y7="",NA(),Y7)</f>
        <v>102.64</v>
      </c>
      <c r="Z6" s="22">
        <f t="shared" si="4"/>
        <v>102.74</v>
      </c>
      <c r="AA6" s="22">
        <f t="shared" si="4"/>
        <v>97.48</v>
      </c>
      <c r="AB6" s="22">
        <f t="shared" si="4"/>
        <v>106.25</v>
      </c>
      <c r="AC6" s="22">
        <f t="shared" si="4"/>
        <v>111.17</v>
      </c>
      <c r="AD6" s="22">
        <f t="shared" si="4"/>
        <v>110.91</v>
      </c>
      <c r="AE6" s="22">
        <f t="shared" si="4"/>
        <v>111.49</v>
      </c>
      <c r="AF6" s="22">
        <f t="shared" si="4"/>
        <v>109.09</v>
      </c>
      <c r="AG6" s="22">
        <f t="shared" si="4"/>
        <v>109.05</v>
      </c>
      <c r="AH6" s="21" t="str">
        <f>IF(AH7="","",IF(AH7="-","【-】","【"&amp;SUBSTITUTE(TEXT(AH7,"#,##0.00"),"-","△")&amp;"】"))</f>
        <v>【108.24】</v>
      </c>
      <c r="AI6" s="22">
        <f>IF(AI7="",NA(),AI7)</f>
        <v>4.7699999999999996</v>
      </c>
      <c r="AJ6" s="21">
        <f t="shared" ref="AJ6:AR6" si="5">IF(AJ7="",NA(),AJ7)</f>
        <v>0</v>
      </c>
      <c r="AK6" s="21">
        <f t="shared" si="5"/>
        <v>0</v>
      </c>
      <c r="AL6" s="22">
        <f t="shared" si="5"/>
        <v>1.85</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242.54</v>
      </c>
      <c r="AU6" s="22">
        <f t="shared" ref="AU6:BC6" si="6">IF(AU7="",NA(),AU7)</f>
        <v>244.94</v>
      </c>
      <c r="AV6" s="22">
        <f t="shared" si="6"/>
        <v>212.87</v>
      </c>
      <c r="AW6" s="22">
        <f t="shared" si="6"/>
        <v>169.94</v>
      </c>
      <c r="AX6" s="22">
        <f t="shared" si="6"/>
        <v>187.87</v>
      </c>
      <c r="AY6" s="22">
        <f t="shared" si="6"/>
        <v>360.86</v>
      </c>
      <c r="AZ6" s="22">
        <f t="shared" si="6"/>
        <v>350.79</v>
      </c>
      <c r="BA6" s="22">
        <f t="shared" si="6"/>
        <v>354.57</v>
      </c>
      <c r="BB6" s="22">
        <f t="shared" si="6"/>
        <v>357.74</v>
      </c>
      <c r="BC6" s="22">
        <f t="shared" si="6"/>
        <v>344.88</v>
      </c>
      <c r="BD6" s="21" t="str">
        <f>IF(BD7="","",IF(BD7="-","【-】","【"&amp;SUBSTITUTE(TEXT(BD7,"#,##0.00"),"-","△")&amp;"】"))</f>
        <v>【243.36】</v>
      </c>
      <c r="BE6" s="22">
        <f>IF(BE7="",NA(),BE7)</f>
        <v>331.72</v>
      </c>
      <c r="BF6" s="22">
        <f t="shared" ref="BF6:BN6" si="7">IF(BF7="",NA(),BF7)</f>
        <v>349.32</v>
      </c>
      <c r="BG6" s="22">
        <f t="shared" si="7"/>
        <v>343.36</v>
      </c>
      <c r="BH6" s="22">
        <f t="shared" si="7"/>
        <v>348.97</v>
      </c>
      <c r="BI6" s="22">
        <f t="shared" si="7"/>
        <v>323.61</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90.62</v>
      </c>
      <c r="BQ6" s="22">
        <f t="shared" ref="BQ6:BY6" si="8">IF(BQ7="",NA(),BQ7)</f>
        <v>86.3</v>
      </c>
      <c r="BR6" s="22">
        <f t="shared" si="8"/>
        <v>86.59</v>
      </c>
      <c r="BS6" s="22">
        <f t="shared" si="8"/>
        <v>81</v>
      </c>
      <c r="BT6" s="22">
        <f t="shared" si="8"/>
        <v>84.07</v>
      </c>
      <c r="BU6" s="22">
        <f t="shared" si="8"/>
        <v>103.32</v>
      </c>
      <c r="BV6" s="22">
        <f t="shared" si="8"/>
        <v>100.85</v>
      </c>
      <c r="BW6" s="22">
        <f t="shared" si="8"/>
        <v>103.79</v>
      </c>
      <c r="BX6" s="22">
        <f t="shared" si="8"/>
        <v>98.3</v>
      </c>
      <c r="BY6" s="22">
        <f t="shared" si="8"/>
        <v>98.89</v>
      </c>
      <c r="BZ6" s="21" t="str">
        <f>IF(BZ7="","",IF(BZ7="-","【-】","【"&amp;SUBSTITUTE(TEXT(BZ7,"#,##0.00"),"-","△")&amp;"】"))</f>
        <v>【97.82】</v>
      </c>
      <c r="CA6" s="22">
        <f>IF(CA7="",NA(),CA7)</f>
        <v>185.26</v>
      </c>
      <c r="CB6" s="22">
        <f t="shared" ref="CB6:CJ6" si="9">IF(CB7="",NA(),CB7)</f>
        <v>177.16</v>
      </c>
      <c r="CC6" s="22">
        <f t="shared" si="9"/>
        <v>177.27</v>
      </c>
      <c r="CD6" s="22">
        <f t="shared" si="9"/>
        <v>188.75</v>
      </c>
      <c r="CE6" s="22">
        <f t="shared" si="9"/>
        <v>195.49</v>
      </c>
      <c r="CF6" s="22">
        <f t="shared" si="9"/>
        <v>168.56</v>
      </c>
      <c r="CG6" s="22">
        <f t="shared" si="9"/>
        <v>167.1</v>
      </c>
      <c r="CH6" s="22">
        <f t="shared" si="9"/>
        <v>167.86</v>
      </c>
      <c r="CI6" s="22">
        <f t="shared" si="9"/>
        <v>173.68</v>
      </c>
      <c r="CJ6" s="22">
        <f t="shared" si="9"/>
        <v>174.52</v>
      </c>
      <c r="CK6" s="21" t="str">
        <f>IF(CK7="","",IF(CK7="-","【-】","【"&amp;SUBSTITUTE(TEXT(CK7,"#,##0.00"),"-","△")&amp;"】"))</f>
        <v>【177.56】</v>
      </c>
      <c r="CL6" s="22">
        <f>IF(CL7="",NA(),CL7)</f>
        <v>56.01</v>
      </c>
      <c r="CM6" s="22">
        <f t="shared" ref="CM6:CU6" si="10">IF(CM7="",NA(),CM7)</f>
        <v>57.52</v>
      </c>
      <c r="CN6" s="22">
        <f t="shared" si="10"/>
        <v>56.68</v>
      </c>
      <c r="CO6" s="22">
        <f t="shared" si="10"/>
        <v>55.5</v>
      </c>
      <c r="CP6" s="22">
        <f t="shared" si="10"/>
        <v>54.76</v>
      </c>
      <c r="CQ6" s="22">
        <f t="shared" si="10"/>
        <v>59.51</v>
      </c>
      <c r="CR6" s="22">
        <f t="shared" si="10"/>
        <v>59.91</v>
      </c>
      <c r="CS6" s="22">
        <f t="shared" si="10"/>
        <v>59.4</v>
      </c>
      <c r="CT6" s="22">
        <f t="shared" si="10"/>
        <v>59.24</v>
      </c>
      <c r="CU6" s="22">
        <f t="shared" si="10"/>
        <v>58.77</v>
      </c>
      <c r="CV6" s="21" t="str">
        <f>IF(CV7="","",IF(CV7="-","【-】","【"&amp;SUBSTITUTE(TEXT(CV7,"#,##0.00"),"-","△")&amp;"】"))</f>
        <v>【59.81】</v>
      </c>
      <c r="CW6" s="22">
        <f>IF(CW7="",NA(),CW7)</f>
        <v>97.03</v>
      </c>
      <c r="CX6" s="22">
        <f t="shared" ref="CX6:DF6" si="11">IF(CX7="",NA(),CX7)</f>
        <v>96.07</v>
      </c>
      <c r="CY6" s="22">
        <f t="shared" si="11"/>
        <v>96.54</v>
      </c>
      <c r="CZ6" s="22">
        <f t="shared" si="11"/>
        <v>96.57</v>
      </c>
      <c r="DA6" s="22">
        <f t="shared" si="11"/>
        <v>96.44</v>
      </c>
      <c r="DB6" s="22">
        <f t="shared" si="11"/>
        <v>87.08</v>
      </c>
      <c r="DC6" s="22">
        <f t="shared" si="11"/>
        <v>87.26</v>
      </c>
      <c r="DD6" s="22">
        <f t="shared" si="11"/>
        <v>87.57</v>
      </c>
      <c r="DE6" s="22">
        <f t="shared" si="11"/>
        <v>87.26</v>
      </c>
      <c r="DF6" s="22">
        <f t="shared" si="11"/>
        <v>86.95</v>
      </c>
      <c r="DG6" s="21" t="str">
        <f>IF(DG7="","",IF(DG7="-","【-】","【"&amp;SUBSTITUTE(TEXT(DG7,"#,##0.00"),"-","△")&amp;"】"))</f>
        <v>【89.42】</v>
      </c>
      <c r="DH6" s="22">
        <f>IF(DH7="",NA(),DH7)</f>
        <v>51.37</v>
      </c>
      <c r="DI6" s="22">
        <f t="shared" ref="DI6:DQ6" si="12">IF(DI7="",NA(),DI7)</f>
        <v>53.07</v>
      </c>
      <c r="DJ6" s="22">
        <f t="shared" si="12"/>
        <v>54.63</v>
      </c>
      <c r="DK6" s="22">
        <f t="shared" si="12"/>
        <v>55.71</v>
      </c>
      <c r="DL6" s="22">
        <f t="shared" si="12"/>
        <v>57.19</v>
      </c>
      <c r="DM6" s="22">
        <f t="shared" si="12"/>
        <v>48.55</v>
      </c>
      <c r="DN6" s="22">
        <f t="shared" si="12"/>
        <v>49.2</v>
      </c>
      <c r="DO6" s="22">
        <f t="shared" si="12"/>
        <v>50.01</v>
      </c>
      <c r="DP6" s="22">
        <f t="shared" si="12"/>
        <v>50.99</v>
      </c>
      <c r="DQ6" s="22">
        <f t="shared" si="12"/>
        <v>51.79</v>
      </c>
      <c r="DR6" s="21" t="str">
        <f>IF(DR7="","",IF(DR7="-","【-】","【"&amp;SUBSTITUTE(TEXT(DR7,"#,##0.00"),"-","△")&amp;"】"))</f>
        <v>【52.02】</v>
      </c>
      <c r="DS6" s="22">
        <f>IF(DS7="",NA(),DS7)</f>
        <v>25.26</v>
      </c>
      <c r="DT6" s="22">
        <f t="shared" ref="DT6:EB6" si="13">IF(DT7="",NA(),DT7)</f>
        <v>25.27</v>
      </c>
      <c r="DU6" s="22">
        <f t="shared" si="13"/>
        <v>27.78</v>
      </c>
      <c r="DV6" s="22">
        <f t="shared" si="13"/>
        <v>29.99</v>
      </c>
      <c r="DW6" s="22">
        <f t="shared" si="13"/>
        <v>31.99</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1.0900000000000001</v>
      </c>
      <c r="EE6" s="22">
        <f t="shared" ref="EE6:EM6" si="14">IF(EE7="",NA(),EE7)</f>
        <v>0.73</v>
      </c>
      <c r="EF6" s="22">
        <f t="shared" si="14"/>
        <v>0.91</v>
      </c>
      <c r="EG6" s="22">
        <f t="shared" si="14"/>
        <v>1.1399999999999999</v>
      </c>
      <c r="EH6" s="22">
        <f t="shared" si="14"/>
        <v>0.63</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262102</v>
      </c>
      <c r="D7" s="24">
        <v>46</v>
      </c>
      <c r="E7" s="24">
        <v>1</v>
      </c>
      <c r="F7" s="24">
        <v>0</v>
      </c>
      <c r="G7" s="24">
        <v>1</v>
      </c>
      <c r="H7" s="24" t="s">
        <v>93</v>
      </c>
      <c r="I7" s="24" t="s">
        <v>94</v>
      </c>
      <c r="J7" s="24" t="s">
        <v>95</v>
      </c>
      <c r="K7" s="24" t="s">
        <v>96</v>
      </c>
      <c r="L7" s="24" t="s">
        <v>97</v>
      </c>
      <c r="M7" s="24" t="s">
        <v>98</v>
      </c>
      <c r="N7" s="25" t="s">
        <v>99</v>
      </c>
      <c r="O7" s="25">
        <v>63.26</v>
      </c>
      <c r="P7" s="25">
        <v>99.99</v>
      </c>
      <c r="Q7" s="25">
        <v>3643</v>
      </c>
      <c r="R7" s="25">
        <v>69219</v>
      </c>
      <c r="S7" s="25">
        <v>24.35</v>
      </c>
      <c r="T7" s="25">
        <v>2842.67</v>
      </c>
      <c r="U7" s="25">
        <v>68963</v>
      </c>
      <c r="V7" s="25">
        <v>16.52</v>
      </c>
      <c r="W7" s="25">
        <v>4174.5200000000004</v>
      </c>
      <c r="X7" s="25">
        <v>99.64</v>
      </c>
      <c r="Y7" s="25">
        <v>102.64</v>
      </c>
      <c r="Z7" s="25">
        <v>102.74</v>
      </c>
      <c r="AA7" s="25">
        <v>97.48</v>
      </c>
      <c r="AB7" s="25">
        <v>106.25</v>
      </c>
      <c r="AC7" s="25">
        <v>111.17</v>
      </c>
      <c r="AD7" s="25">
        <v>110.91</v>
      </c>
      <c r="AE7" s="25">
        <v>111.49</v>
      </c>
      <c r="AF7" s="25">
        <v>109.09</v>
      </c>
      <c r="AG7" s="25">
        <v>109.05</v>
      </c>
      <c r="AH7" s="25">
        <v>108.24</v>
      </c>
      <c r="AI7" s="25">
        <v>4.7699999999999996</v>
      </c>
      <c r="AJ7" s="25">
        <v>0</v>
      </c>
      <c r="AK7" s="25">
        <v>0</v>
      </c>
      <c r="AL7" s="25">
        <v>1.85</v>
      </c>
      <c r="AM7" s="25">
        <v>0</v>
      </c>
      <c r="AN7" s="25">
        <v>0.78</v>
      </c>
      <c r="AO7" s="25">
        <v>0.92</v>
      </c>
      <c r="AP7" s="25">
        <v>0.87</v>
      </c>
      <c r="AQ7" s="25">
        <v>0.93</v>
      </c>
      <c r="AR7" s="25">
        <v>1.02</v>
      </c>
      <c r="AS7" s="25">
        <v>1.5</v>
      </c>
      <c r="AT7" s="25">
        <v>242.54</v>
      </c>
      <c r="AU7" s="25">
        <v>244.94</v>
      </c>
      <c r="AV7" s="25">
        <v>212.87</v>
      </c>
      <c r="AW7" s="25">
        <v>169.94</v>
      </c>
      <c r="AX7" s="25">
        <v>187.87</v>
      </c>
      <c r="AY7" s="25">
        <v>360.86</v>
      </c>
      <c r="AZ7" s="25">
        <v>350.79</v>
      </c>
      <c r="BA7" s="25">
        <v>354.57</v>
      </c>
      <c r="BB7" s="25">
        <v>357.74</v>
      </c>
      <c r="BC7" s="25">
        <v>344.88</v>
      </c>
      <c r="BD7" s="25">
        <v>243.36</v>
      </c>
      <c r="BE7" s="25">
        <v>331.72</v>
      </c>
      <c r="BF7" s="25">
        <v>349.32</v>
      </c>
      <c r="BG7" s="25">
        <v>343.36</v>
      </c>
      <c r="BH7" s="25">
        <v>348.97</v>
      </c>
      <c r="BI7" s="25">
        <v>323.61</v>
      </c>
      <c r="BJ7" s="25">
        <v>309.27999999999997</v>
      </c>
      <c r="BK7" s="25">
        <v>322.92</v>
      </c>
      <c r="BL7" s="25">
        <v>303.45999999999998</v>
      </c>
      <c r="BM7" s="25">
        <v>307.27999999999997</v>
      </c>
      <c r="BN7" s="25">
        <v>304.02</v>
      </c>
      <c r="BO7" s="25">
        <v>265.93</v>
      </c>
      <c r="BP7" s="25">
        <v>90.62</v>
      </c>
      <c r="BQ7" s="25">
        <v>86.3</v>
      </c>
      <c r="BR7" s="25">
        <v>86.59</v>
      </c>
      <c r="BS7" s="25">
        <v>81</v>
      </c>
      <c r="BT7" s="25">
        <v>84.07</v>
      </c>
      <c r="BU7" s="25">
        <v>103.32</v>
      </c>
      <c r="BV7" s="25">
        <v>100.85</v>
      </c>
      <c r="BW7" s="25">
        <v>103.79</v>
      </c>
      <c r="BX7" s="25">
        <v>98.3</v>
      </c>
      <c r="BY7" s="25">
        <v>98.89</v>
      </c>
      <c r="BZ7" s="25">
        <v>97.82</v>
      </c>
      <c r="CA7" s="25">
        <v>185.26</v>
      </c>
      <c r="CB7" s="25">
        <v>177.16</v>
      </c>
      <c r="CC7" s="25">
        <v>177.27</v>
      </c>
      <c r="CD7" s="25">
        <v>188.75</v>
      </c>
      <c r="CE7" s="25">
        <v>195.49</v>
      </c>
      <c r="CF7" s="25">
        <v>168.56</v>
      </c>
      <c r="CG7" s="25">
        <v>167.1</v>
      </c>
      <c r="CH7" s="25">
        <v>167.86</v>
      </c>
      <c r="CI7" s="25">
        <v>173.68</v>
      </c>
      <c r="CJ7" s="25">
        <v>174.52</v>
      </c>
      <c r="CK7" s="25">
        <v>177.56</v>
      </c>
      <c r="CL7" s="25">
        <v>56.01</v>
      </c>
      <c r="CM7" s="25">
        <v>57.52</v>
      </c>
      <c r="CN7" s="25">
        <v>56.68</v>
      </c>
      <c r="CO7" s="25">
        <v>55.5</v>
      </c>
      <c r="CP7" s="25">
        <v>54.76</v>
      </c>
      <c r="CQ7" s="25">
        <v>59.51</v>
      </c>
      <c r="CR7" s="25">
        <v>59.91</v>
      </c>
      <c r="CS7" s="25">
        <v>59.4</v>
      </c>
      <c r="CT7" s="25">
        <v>59.24</v>
      </c>
      <c r="CU7" s="25">
        <v>58.77</v>
      </c>
      <c r="CV7" s="25">
        <v>59.81</v>
      </c>
      <c r="CW7" s="25">
        <v>97.03</v>
      </c>
      <c r="CX7" s="25">
        <v>96.07</v>
      </c>
      <c r="CY7" s="25">
        <v>96.54</v>
      </c>
      <c r="CZ7" s="25">
        <v>96.57</v>
      </c>
      <c r="DA7" s="25">
        <v>96.44</v>
      </c>
      <c r="DB7" s="25">
        <v>87.08</v>
      </c>
      <c r="DC7" s="25">
        <v>87.26</v>
      </c>
      <c r="DD7" s="25">
        <v>87.57</v>
      </c>
      <c r="DE7" s="25">
        <v>87.26</v>
      </c>
      <c r="DF7" s="25">
        <v>86.95</v>
      </c>
      <c r="DG7" s="25">
        <v>89.42</v>
      </c>
      <c r="DH7" s="25">
        <v>51.37</v>
      </c>
      <c r="DI7" s="25">
        <v>53.07</v>
      </c>
      <c r="DJ7" s="25">
        <v>54.63</v>
      </c>
      <c r="DK7" s="25">
        <v>55.71</v>
      </c>
      <c r="DL7" s="25">
        <v>57.19</v>
      </c>
      <c r="DM7" s="25">
        <v>48.55</v>
      </c>
      <c r="DN7" s="25">
        <v>49.2</v>
      </c>
      <c r="DO7" s="25">
        <v>50.01</v>
      </c>
      <c r="DP7" s="25">
        <v>50.99</v>
      </c>
      <c r="DQ7" s="25">
        <v>51.79</v>
      </c>
      <c r="DR7" s="25">
        <v>52.02</v>
      </c>
      <c r="DS7" s="25">
        <v>25.26</v>
      </c>
      <c r="DT7" s="25">
        <v>25.27</v>
      </c>
      <c r="DU7" s="25">
        <v>27.78</v>
      </c>
      <c r="DV7" s="25">
        <v>29.99</v>
      </c>
      <c r="DW7" s="25">
        <v>31.99</v>
      </c>
      <c r="DX7" s="25">
        <v>17.11</v>
      </c>
      <c r="DY7" s="25">
        <v>18.329999999999998</v>
      </c>
      <c r="DZ7" s="25">
        <v>20.27</v>
      </c>
      <c r="EA7" s="25">
        <v>21.69</v>
      </c>
      <c r="EB7" s="25">
        <v>23.19</v>
      </c>
      <c r="EC7" s="25">
        <v>25.37</v>
      </c>
      <c r="ED7" s="25">
        <v>1.0900000000000001</v>
      </c>
      <c r="EE7" s="25">
        <v>0.73</v>
      </c>
      <c r="EF7" s="25">
        <v>0.91</v>
      </c>
      <c r="EG7" s="25">
        <v>1.1399999999999999</v>
      </c>
      <c r="EH7" s="25">
        <v>0.63</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久本 宙</cp:lastModifiedBy>
  <dcterms:created xsi:type="dcterms:W3CDTF">2025-01-24T06:51:29Z</dcterms:created>
  <dcterms:modified xsi:type="dcterms:W3CDTF">2025-02-06T01:52:59Z</dcterms:modified>
  <cp:category/>
</cp:coreProperties>
</file>