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水道課\■■上下水道課■■\★☆★井戸本大輔_事務引継 R3.3.31★☆★\D.Idomoto Folder\■■Work Folder■■\■調査報告■\公営企業に係る｢経営比較分析表｣の策定等について【自治振興課】\R6.1.17依頼分\"/>
    </mc:Choice>
  </mc:AlternateContent>
  <workbookProtection workbookAlgorithmName="SHA-512" workbookHashValue="ZgpcW2NIQOBrKPqGR4MRcZ45jRJ44nsVSCIuqIp46QT89koFiDZIlBPHIlrS8Q2nT87/+R4ItqiCbua5glUZZA==" workbookSaltValue="mCnEXnkjSAdQZkvIX/ew4w==" workbookSpinCount="100000" lockStructure="1"/>
  <bookViews>
    <workbookView xWindow="0" yWindow="0" windowWidth="20430" windowHeight="75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<sst xmlns="http://schemas.openxmlformats.org/spreadsheetml/2006/main" count="228" uniqueCount="114">
  <si>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</si>
  <si>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</si>
  <si>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</si>
  <si>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</si>
  <si>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</si>
  <si>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</si>
  <si>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</si>
  <si>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</si>
  <si>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</si>
  <si>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</si>
  <si>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</si>
  <si>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</si>
  <si>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</si>
  <si>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</si>
  <si>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</si>
  <si>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</si>
  <si>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</si>
  <si>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</si>
  <si>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</si>
  <si>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</si>
  <si>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</si>
  <si>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</si>
  <si>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</si>
  <si>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</si>
  <si>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</si>
  <si>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</si>
  <si>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</si>
  <si>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</si>
  <si>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</si>
  <si>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</si>
  <si>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</si>
  <si>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</si>
  <si>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</si>
  <si>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</si>
  <si>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</si>
  <si>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</si>
  <si>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</si>
  <si>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</si>
  <si>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</si>
  <si>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</si>
  <si>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</si>
  <si>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</si>
  <si>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</si>
  <si>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</si>
  <si>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</si>
  <si>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</si>
  <si>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</si>
  <si>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</si>
  <si>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</si>
  <si>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</si>
  <si>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</si>
  <si>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</si>
  <si>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</si>
  <si>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</si>
  <si>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</si>
  <si>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</si>
  <si>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</si>
  <si>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</si>
  <si>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</si>
  <si>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</si>
  <si>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</si>
  <si>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</si>
  <si>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</si>
  <si>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</si>
  <si>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</si>
  <si>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</si>
  <si>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</si>
  <si>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</si>
  <si>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</si>
  <si>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</si>
  <si>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</si>
  <si>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</si>
  <si>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</si>
  <si>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</si>
  <si>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</si>
  <si>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</si>
  <si>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</si>
  <si>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</si>
  <si>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</si>
  <si>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</si>
  <si>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</si>
  <si>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</si>
  <si>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</si>
  <si>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</si>
  <si>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</si>
  <si>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</si>
  <si>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</si>
  <si>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</si>
  <si>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</si>
  <si>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</si>
  <si>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</si>
  <si>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</si>
  <si>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</si>
  <si>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与謝野町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</si>
  <si>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</si>
  <si>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</si>
  <si>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</si>
  <si>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</si>
  <si>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</si>
  <si>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</si>
  <si>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</si>
  <si>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</si>
  <si>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</si>
  <si>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</si>
  <si>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</si>
  <si>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</si>
  <si>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</si>
  <si>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</si>
  <si>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</si>
  <si>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</si>
  <si>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</si>
  <si>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類似団体平均値を下回っており、平成8年度から平成28年度にかけて浄水場等の施設改良、老朽配水管の布設替を計画的に行ってきた結果が出ている。
②管路経年化率
類似団体平均値を下回っており、計画的に老朽配水管の布設替を行ってきた結果が出ているが、今後は急速に悪化していく見込みである。
③管路更新率
低い水準で推移しているが、今後は計画的に老朽管路を更新していく予定である。</t>
    <rPh sb="174" eb="176">
      <t>コンゴ</t>
    </rPh>
    <rPh sb="192" eb="194">
      <t>ヨテイ</t>
    </rPh>
    <phoneticPr fontId="4"/>
  </si>
  <si>
    <t xml:space="preserve">旧簡易水道事業も含めて、平成8年度から平成28年度にかけて浄水場等の施設改良、老朽配水管の布設替を計画的に行ってきた結果、特に管路経年化率では類似団体平均値を下回り一定の成果が出ているが、今後は急速に悪化していく見込みであるため、老朽管路の布設替えや耐震化を計画的に更新していく予定である。
また、施設改良を行ってきた結果、減価償却費、企業債利息等が著しく増加したことに加え、平成29年度に簡易水道事業と統合したことにより、旧簡易水道事業の減価償却費、企業債利息等が上乗せされているため非常に厳しい経営状況である。
将来的に、管路等の経年化による投資や繰越欠損金の解消と併せて、適切な料金収入の確保のため、料金改定を行う必要がある。
</t>
    <rPh sb="139" eb="141">
      <t>ヨテイ</t>
    </rPh>
    <phoneticPr fontId="4"/>
  </si>
  <si>
    <t>①経常収支比率
給水収益等の収益が減少したものの、減価償却費、支払利息の費用が減少となったため経常利益が生じている。
②累積欠損金比率
平成29年度に簡易水道事業と統合したことにより、当年度未処理欠損金が生じている。
③流動比率
当年度未処理欠損金が生じているものの、流動比率は100％以上で短期債務に対して支払う現金等があり、短期の負債を賄えている状況である。しかし、流動資産が減少傾向であることから経営改善を図っていく必要がある。
④企業債残高対給水収益比率
平成29年度に簡易水道事業と統合したことにより、大幅に増加した状況で、料金収入の水準を見直す必要がある。
⑤料金回収率
水道料金を減免したことにより59.68％と前年度より減少した。100％を大幅に下回っているため、適切な料金収入の確保が必要である。
⑥給水原価
有収水量が減少となったため微増となった。
⑦施設利用率
施設能力に対して50％以下の利用率であり、人口減少等で配水量が減少していることが原因である。
⑧有収率
水道料金を減免したことにより減少したが、類似団体平均値を上回っており、計画的に老朽配水管の布設替を行ってきた結果が出ている。</t>
    <rPh sb="17" eb="19">
      <t>ゲンショウ</t>
    </rPh>
    <rPh sb="31" eb="33">
      <t>シハラ</t>
    </rPh>
    <rPh sb="33" eb="35">
      <t>リソク</t>
    </rPh>
    <rPh sb="164" eb="166">
      <t>タンキ</t>
    </rPh>
    <rPh sb="185" eb="189">
      <t>リュウドウシサン</t>
    </rPh>
    <rPh sb="190" eb="192">
      <t>ゲンショウ</t>
    </rPh>
    <rPh sb="192" eb="194">
      <t>ケイコウ</t>
    </rPh>
    <rPh sb="201" eb="203">
      <t>ケイエイ</t>
    </rPh>
    <rPh sb="203" eb="205">
      <t>カイゼン</t>
    </rPh>
    <rPh sb="206" eb="207">
      <t>ハカ</t>
    </rPh>
    <rPh sb="211" eb="213">
      <t>ヒツヨウ</t>
    </rPh>
    <rPh sb="292" eb="294">
      <t>スイドウ</t>
    </rPh>
    <rPh sb="294" eb="296">
      <t>リョウキン</t>
    </rPh>
    <rPh sb="297" eb="299">
      <t>ゲンメン</t>
    </rPh>
    <rPh sb="313" eb="315">
      <t>ゼンネン</t>
    </rPh>
    <rPh sb="315" eb="316">
      <t>ド</t>
    </rPh>
    <rPh sb="318" eb="320">
      <t>ゲンショウ</t>
    </rPh>
    <rPh sb="378" eb="379">
      <t>ゾウ</t>
    </rPh>
    <rPh sb="444" eb="446">
      <t>スイドウ</t>
    </rPh>
    <rPh sb="446" eb="448">
      <t>リョウキン</t>
    </rPh>
    <rPh sb="449" eb="451">
      <t>ゲンメン</t>
    </rPh>
    <rPh sb="458" eb="46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</si>
</sst>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0.09</c:v>
                </c:pt>
                <c:pt idx="1">
                  <c:v>0</c:v>
                </c:pt>
                <c:pt idx="2">
                  <c:v>0</c:v>
                </c:pt>
                <c:pt idx="3" formatCode="#,##0.00;&quot;△&quot;#,##0.00;&quot;-&quot;">
                  <c:v>0.37</c:v>
                </c:pt>
                <c:pt idx="4" formatCode="#,##0.00;&quot;△&quot;#,##0.00;&quot;-&quot;">
                  <c:v>0.15</c:v>
                </c:pt>
              </c:numCache>
            </c:numRef>
          </c:val>
          <c:extLst>
            <c:ext xmlns:c16="http://schemas.microsoft.com/office/drawing/2014/chart" uri="{C3380CC4-5D6E-409C-BE32-E72D297353CC}">
              <c16:uniqueId val="{00000000-798E-408B-847B-47E48FA7C5A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798E-408B-847B-47E48FA7C5A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47.32</c:v>
                </c:pt>
                <c:pt idx="1">
                  <c:v>45.35</c:v>
                </c:pt>
                <c:pt idx="2">
                  <c:v>45.45</c:v>
                </c:pt>
                <c:pt idx="3">
                  <c:v>45</c:v>
                </c:pt>
                <c:pt idx="4">
                  <c:v>45.04</c:v>
                </c:pt>
              </c:numCache>
            </c:numRef>
          </c:val>
          <c:extLst>
            <c:ext xmlns:c16="http://schemas.microsoft.com/office/drawing/2014/chart" uri="{C3380CC4-5D6E-409C-BE32-E72D297353CC}">
              <c16:uniqueId val="{00000000-16DC-418C-AF85-DFA3F4CABA0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16DC-418C-AF85-DFA3F4CABA0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90.47</c:v>
                </c:pt>
                <c:pt idx="1">
                  <c:v>92.27</c:v>
                </c:pt>
                <c:pt idx="2">
                  <c:v>91.38</c:v>
                </c:pt>
                <c:pt idx="3">
                  <c:v>90.7</c:v>
                </c:pt>
                <c:pt idx="4">
                  <c:v>87.79</c:v>
                </c:pt>
              </c:numCache>
            </c:numRef>
          </c:val>
          <c:extLst>
            <c:ext xmlns:c16="http://schemas.microsoft.com/office/drawing/2014/chart" uri="{C3380CC4-5D6E-409C-BE32-E72D297353CC}">
              <c16:uniqueId val="{00000000-5DD5-4E32-AE40-61D129AB90C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5DD5-4E32-AE40-61D129AB90C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99.2</c:v>
                </c:pt>
                <c:pt idx="1">
                  <c:v>100.57</c:v>
                </c:pt>
                <c:pt idx="2">
                  <c:v>107.89</c:v>
                </c:pt>
                <c:pt idx="3">
                  <c:v>109.92</c:v>
                </c:pt>
                <c:pt idx="4">
                  <c:v>109.65</c:v>
                </c:pt>
              </c:numCache>
            </c:numRef>
          </c:val>
          <c:extLst>
            <c:ext xmlns:c16="http://schemas.microsoft.com/office/drawing/2014/chart" uri="{C3380CC4-5D6E-409C-BE32-E72D297353CC}">
              <c16:uniqueId val="{00000000-A270-4F1B-9125-47686451415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A270-4F1B-9125-47686451415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23.13</c:v>
                </c:pt>
                <c:pt idx="1">
                  <c:v>28.05</c:v>
                </c:pt>
                <c:pt idx="2">
                  <c:v>32.56</c:v>
                </c:pt>
                <c:pt idx="3">
                  <c:v>36.479999999999997</c:v>
                </c:pt>
                <c:pt idx="4">
                  <c:v>40.47</c:v>
                </c:pt>
              </c:numCache>
            </c:numRef>
          </c:val>
          <c:extLst>
            <c:ext xmlns:c16="http://schemas.microsoft.com/office/drawing/2014/chart" uri="{C3380CC4-5D6E-409C-BE32-E72D297353CC}">
              <c16:uniqueId val="{00000000-07EF-4FDB-9893-74F58204D8F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07EF-4FDB-9893-74F58204D8F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0.62</c:v>
                </c:pt>
                <c:pt idx="1">
                  <c:v>2.61</c:v>
                </c:pt>
                <c:pt idx="2">
                  <c:v>9.32</c:v>
                </c:pt>
                <c:pt idx="3">
                  <c:v>10.75</c:v>
                </c:pt>
                <c:pt idx="4">
                  <c:v>11.24</c:v>
                </c:pt>
              </c:numCache>
            </c:numRef>
          </c:val>
          <c:extLst>
            <c:ext xmlns:c16="http://schemas.microsoft.com/office/drawing/2014/chart" uri="{C3380CC4-5D6E-409C-BE32-E72D297353CC}">
              <c16:uniqueId val="{00000000-16A3-431B-B4E8-2C95DE89052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16A3-431B-B4E8-2C95DE89052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123.86</c:v>
                </c:pt>
                <c:pt idx="1">
                  <c:v>125.22</c:v>
                </c:pt>
                <c:pt idx="2">
                  <c:v>119.72</c:v>
                </c:pt>
                <c:pt idx="3">
                  <c:v>97.84</c:v>
                </c:pt>
                <c:pt idx="4">
                  <c:v>97.67</c:v>
                </c:pt>
              </c:numCache>
            </c:numRef>
          </c:val>
          <c:extLst>
            <c:ext xmlns:c16="http://schemas.microsoft.com/office/drawing/2014/chart" uri="{C3380CC4-5D6E-409C-BE32-E72D297353CC}">
              <c16:uniqueId val="{00000000-E118-455B-A9CD-6FD49AE438B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E118-455B-A9CD-6FD49AE438B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229.73</c:v>
                </c:pt>
                <c:pt idx="1">
                  <c:v>231.82</c:v>
                </c:pt>
                <c:pt idx="2">
                  <c:v>212.18</c:v>
                </c:pt>
                <c:pt idx="3">
                  <c:v>188.79</c:v>
                </c:pt>
                <c:pt idx="4">
                  <c:v>169.65</c:v>
                </c:pt>
              </c:numCache>
            </c:numRef>
          </c:val>
          <c:extLst>
            <c:ext xmlns:c16="http://schemas.microsoft.com/office/drawing/2014/chart" uri="{C3380CC4-5D6E-409C-BE32-E72D297353CC}">
              <c16:uniqueId val="{00000000-F93D-46C2-A8F5-140F5F39A3F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F93D-46C2-A8F5-140F5F39A3F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1474.76</c:v>
                </c:pt>
                <c:pt idx="1">
                  <c:v>1421.12</c:v>
                </c:pt>
                <c:pt idx="2">
                  <c:v>1432.75</c:v>
                </c:pt>
                <c:pt idx="3">
                  <c:v>1280.3800000000001</c:v>
                </c:pt>
                <c:pt idx="4">
                  <c:v>1424.61</c:v>
                </c:pt>
              </c:numCache>
            </c:numRef>
          </c:val>
          <c:extLst>
            <c:ext xmlns:c16="http://schemas.microsoft.com/office/drawing/2014/chart" uri="{C3380CC4-5D6E-409C-BE32-E72D297353CC}">
              <c16:uniqueId val="{00000000-FFC4-4C87-B7A8-3D05673CBB6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FFC4-4C87-B7A8-3D05673CBB6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66.45</c:v>
                </c:pt>
                <c:pt idx="1">
                  <c:v>67.040000000000006</c:v>
                </c:pt>
                <c:pt idx="2">
                  <c:v>67.58</c:v>
                </c:pt>
                <c:pt idx="3">
                  <c:v>70.05</c:v>
                </c:pt>
                <c:pt idx="4">
                  <c:v>59.68</c:v>
                </c:pt>
              </c:numCache>
            </c:numRef>
          </c:val>
          <c:extLst>
            <c:ext xmlns:c16="http://schemas.microsoft.com/office/drawing/2014/chart" uri="{C3380CC4-5D6E-409C-BE32-E72D297353CC}">
              <c16:uniqueId val="{00000000-1E5B-405A-9735-87498B7E87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1E5B-405A-9735-87498B7E87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273.06</c:v>
                </c:pt>
                <c:pt idx="1">
                  <c:v>270.95</c:v>
                </c:pt>
                <c:pt idx="2">
                  <c:v>253.3</c:v>
                </c:pt>
                <c:pt idx="3">
                  <c:v>259.85000000000002</c:v>
                </c:pt>
                <c:pt idx="4">
                  <c:v>263.05</c:v>
                </c:pt>
              </c:numCache>
            </c:numRef>
          </c:val>
          <c:extLst>
            <c:ext xmlns:c16="http://schemas.microsoft.com/office/drawing/2014/chart" uri="{C3380CC4-5D6E-409C-BE32-E72D297353CC}">
              <c16:uniqueId val="{00000000-3639-475D-9F8E-CB9EBB97407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3639-475D-9F8E-CB9EBB97407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0" zoomScaleNormal="100" workbookViewId="0">
      <selection activeCell="CC36" sqref="CC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京都府　与謝野町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20199</v>
      </c>
      <c r="AM8" s="45"/>
      <c r="AN8" s="45"/>
      <c r="AO8" s="45"/>
      <c r="AP8" s="45"/>
      <c r="AQ8" s="45"/>
      <c r="AR8" s="45"/>
      <c r="AS8" s="45"/>
      <c r="AT8" s="46">
        <f>データ!$S$6</f>
        <v>108.38</v>
      </c>
      <c r="AU8" s="47"/>
      <c r="AV8" s="47"/>
      <c r="AW8" s="47"/>
      <c r="AX8" s="47"/>
      <c r="AY8" s="47"/>
      <c r="AZ8" s="47"/>
      <c r="BA8" s="47"/>
      <c r="BB8" s="48">
        <f>データ!$T$6</f>
        <v>186.37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21.25</v>
      </c>
      <c r="J10" s="47"/>
      <c r="K10" s="47"/>
      <c r="L10" s="47"/>
      <c r="M10" s="47"/>
      <c r="N10" s="47"/>
      <c r="O10" s="81"/>
      <c r="P10" s="48">
        <f>データ!$P$6</f>
        <v>99.89</v>
      </c>
      <c r="Q10" s="48"/>
      <c r="R10" s="48"/>
      <c r="S10" s="48"/>
      <c r="T10" s="48"/>
      <c r="U10" s="48"/>
      <c r="V10" s="48"/>
      <c r="W10" s="45">
        <f>データ!$Q$6</f>
        <v>3463</v>
      </c>
      <c r="X10" s="45"/>
      <c r="Y10" s="45"/>
      <c r="Z10" s="45"/>
      <c r="AA10" s="45"/>
      <c r="AB10" s="45"/>
      <c r="AC10" s="45"/>
      <c r="AD10" s="2"/>
      <c r="AE10" s="2"/>
      <c r="AF10" s="2"/>
      <c r="AG10" s="2"/>
      <c r="AH10" s="2"/>
      <c r="AI10" s="2"/>
      <c r="AJ10" s="2"/>
      <c r="AK10" s="2"/>
      <c r="AL10" s="45">
        <f>データ!$U$6</f>
        <v>19997</v>
      </c>
      <c r="AM10" s="45"/>
      <c r="AN10" s="45"/>
      <c r="AO10" s="45"/>
      <c r="AP10" s="45"/>
      <c r="AQ10" s="45"/>
      <c r="AR10" s="45"/>
      <c r="AS10" s="45"/>
      <c r="AT10" s="46">
        <f>データ!$V$6</f>
        <v>20.13</v>
      </c>
      <c r="AU10" s="47"/>
      <c r="AV10" s="47"/>
      <c r="AW10" s="47"/>
      <c r="AX10" s="47"/>
      <c r="AY10" s="47"/>
      <c r="AZ10" s="47"/>
      <c r="BA10" s="47"/>
      <c r="BB10" s="48">
        <f>データ!$W$6</f>
        <v>993.39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113</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TNJT4/pP3aSdYUat5lWWBhEHRGnIDe9kKEqhuPO53CT3DBEEcIkvNLrmsYt94DckzWhVxP07XGJx6pQYhp/UQ==" saltValue="lN5CXYg3aiz0sa9pwC0i7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264652</v>
      </c>
      <c r="D6" s="20">
        <f t="shared" si="3"/>
        <v>46</v>
      </c>
      <c r="E6" s="20">
        <f t="shared" si="3"/>
        <v>1</v>
      </c>
      <c r="F6" s="20">
        <f t="shared" si="3"/>
        <v>0</v>
      </c>
      <c r="G6" s="20">
        <f t="shared" si="3"/>
        <v>1</v>
      </c>
      <c r="H6" s="20" t="str">
        <f t="shared" si="3"/>
        <v>京都府　与謝野町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21.25</v>
      </c>
      <c r="P6" s="21">
        <f t="shared" si="3"/>
        <v>99.89</v>
      </c>
      <c r="Q6" s="21">
        <f t="shared" si="3"/>
        <v>3463</v>
      </c>
      <c r="R6" s="21">
        <f t="shared" si="3"/>
        <v>20199</v>
      </c>
      <c r="S6" s="21">
        <f t="shared" si="3"/>
        <v>108.38</v>
      </c>
      <c r="T6" s="21">
        <f t="shared" si="3"/>
        <v>186.37</v>
      </c>
      <c r="U6" s="21">
        <f t="shared" si="3"/>
        <v>19997</v>
      </c>
      <c r="V6" s="21">
        <f t="shared" si="3"/>
        <v>20.13</v>
      </c>
      <c r="W6" s="21">
        <f t="shared" si="3"/>
        <v>993.39</v>
      </c>
      <c r="X6" s="22">
        <f>IF(X7="",NA(),X7)</f>
        <v>99.2</v>
      </c>
      <c r="Y6" s="22">
        <f t="shared" ref="Y6:AG6" si="4">IF(Y7="",NA(),Y7)</f>
        <v>100.57</v>
      </c>
      <c r="Z6" s="22">
        <f t="shared" si="4"/>
        <v>107.89</v>
      </c>
      <c r="AA6" s="22">
        <f t="shared" si="4"/>
        <v>109.92</v>
      </c>
      <c r="AB6" s="22">
        <f t="shared" si="4"/>
        <v>109.65</v>
      </c>
      <c r="AC6" s="22">
        <f t="shared" si="4"/>
        <v>108.87</v>
      </c>
      <c r="AD6" s="22">
        <f t="shared" si="4"/>
        <v>108.61</v>
      </c>
      <c r="AE6" s="22">
        <f t="shared" si="4"/>
        <v>108.35</v>
      </c>
      <c r="AF6" s="22">
        <f t="shared" si="4"/>
        <v>108.84</v>
      </c>
      <c r="AG6" s="22">
        <f t="shared" si="4"/>
        <v>105.92</v>
      </c>
      <c r="AH6" s="21" t="str">
        <f>IF(AH7="","",IF(AH7="-","【-】","【"&amp;SUBSTITUTE(TEXT(AH7,"#,##0.00"),"-","△")&amp;"】"))</f>
        <v>【108.70】</v>
      </c>
      <c r="AI6" s="22">
        <f>IF(AI7="",NA(),AI7)</f>
        <v>123.86</v>
      </c>
      <c r="AJ6" s="22">
        <f t="shared" ref="AJ6:AR6" si="5">IF(AJ7="",NA(),AJ7)</f>
        <v>125.22</v>
      </c>
      <c r="AK6" s="22">
        <f t="shared" si="5"/>
        <v>119.72</v>
      </c>
      <c r="AL6" s="22">
        <f t="shared" si="5"/>
        <v>97.84</v>
      </c>
      <c r="AM6" s="22">
        <f t="shared" si="5"/>
        <v>97.67</v>
      </c>
      <c r="AN6" s="22">
        <f t="shared" si="5"/>
        <v>3.16</v>
      </c>
      <c r="AO6" s="22">
        <f t="shared" si="5"/>
        <v>3.59</v>
      </c>
      <c r="AP6" s="22">
        <f t="shared" si="5"/>
        <v>3.98</v>
      </c>
      <c r="AQ6" s="22">
        <f t="shared" si="5"/>
        <v>6.02</v>
      </c>
      <c r="AR6" s="22">
        <f t="shared" si="5"/>
        <v>7.78</v>
      </c>
      <c r="AS6" s="21" t="str">
        <f>IF(AS7="","",IF(AS7="-","【-】","【"&amp;SUBSTITUTE(TEXT(AS7,"#,##0.00"),"-","△")&amp;"】"))</f>
        <v>【1.34】</v>
      </c>
      <c r="AT6" s="22">
        <f>IF(AT7="",NA(),AT7)</f>
        <v>229.73</v>
      </c>
      <c r="AU6" s="22">
        <f t="shared" ref="AU6:BC6" si="6">IF(AU7="",NA(),AU7)</f>
        <v>231.82</v>
      </c>
      <c r="AV6" s="22">
        <f t="shared" si="6"/>
        <v>212.18</v>
      </c>
      <c r="AW6" s="22">
        <f t="shared" si="6"/>
        <v>188.79</v>
      </c>
      <c r="AX6" s="22">
        <f t="shared" si="6"/>
        <v>169.65</v>
      </c>
      <c r="AY6" s="22">
        <f t="shared" si="6"/>
        <v>369.69</v>
      </c>
      <c r="AZ6" s="22">
        <f t="shared" si="6"/>
        <v>379.08</v>
      </c>
      <c r="BA6" s="22">
        <f t="shared" si="6"/>
        <v>367.55</v>
      </c>
      <c r="BB6" s="22">
        <f t="shared" si="6"/>
        <v>378.56</v>
      </c>
      <c r="BC6" s="22">
        <f t="shared" si="6"/>
        <v>364.46</v>
      </c>
      <c r="BD6" s="21" t="str">
        <f>IF(BD7="","",IF(BD7="-","【-】","【"&amp;SUBSTITUTE(TEXT(BD7,"#,##0.00"),"-","△")&amp;"】"))</f>
        <v>【252.29】</v>
      </c>
      <c r="BE6" s="22">
        <f>IF(BE7="",NA(),BE7)</f>
        <v>1474.76</v>
      </c>
      <c r="BF6" s="22">
        <f t="shared" ref="BF6:BN6" si="7">IF(BF7="",NA(),BF7)</f>
        <v>1421.12</v>
      </c>
      <c r="BG6" s="22">
        <f t="shared" si="7"/>
        <v>1432.75</v>
      </c>
      <c r="BH6" s="22">
        <f t="shared" si="7"/>
        <v>1280.3800000000001</v>
      </c>
      <c r="BI6" s="22">
        <f t="shared" si="7"/>
        <v>1424.61</v>
      </c>
      <c r="BJ6" s="22">
        <f t="shared" si="7"/>
        <v>402.99</v>
      </c>
      <c r="BK6" s="22">
        <f t="shared" si="7"/>
        <v>398.98</v>
      </c>
      <c r="BL6" s="22">
        <f t="shared" si="7"/>
        <v>418.68</v>
      </c>
      <c r="BM6" s="22">
        <f t="shared" si="7"/>
        <v>395.68</v>
      </c>
      <c r="BN6" s="22">
        <f t="shared" si="7"/>
        <v>403.72</v>
      </c>
      <c r="BO6" s="21" t="str">
        <f>IF(BO7="","",IF(BO7="-","【-】","【"&amp;SUBSTITUTE(TEXT(BO7,"#,##0.00"),"-","△")&amp;"】"))</f>
        <v>【268.07】</v>
      </c>
      <c r="BP6" s="22">
        <f>IF(BP7="",NA(),BP7)</f>
        <v>66.45</v>
      </c>
      <c r="BQ6" s="22">
        <f t="shared" ref="BQ6:BY6" si="8">IF(BQ7="",NA(),BQ7)</f>
        <v>67.040000000000006</v>
      </c>
      <c r="BR6" s="22">
        <f t="shared" si="8"/>
        <v>67.58</v>
      </c>
      <c r="BS6" s="22">
        <f t="shared" si="8"/>
        <v>70.05</v>
      </c>
      <c r="BT6" s="22">
        <f t="shared" si="8"/>
        <v>59.68</v>
      </c>
      <c r="BU6" s="22">
        <f t="shared" si="8"/>
        <v>98.66</v>
      </c>
      <c r="BV6" s="22">
        <f t="shared" si="8"/>
        <v>98.64</v>
      </c>
      <c r="BW6" s="22">
        <f t="shared" si="8"/>
        <v>94.78</v>
      </c>
      <c r="BX6" s="22">
        <f t="shared" si="8"/>
        <v>97.59</v>
      </c>
      <c r="BY6" s="22">
        <f t="shared" si="8"/>
        <v>92.17</v>
      </c>
      <c r="BZ6" s="21" t="str">
        <f>IF(BZ7="","",IF(BZ7="-","【-】","【"&amp;SUBSTITUTE(TEXT(BZ7,"#,##0.00"),"-","△")&amp;"】"))</f>
        <v>【97.47】</v>
      </c>
      <c r="CA6" s="22">
        <f>IF(CA7="",NA(),CA7)</f>
        <v>273.06</v>
      </c>
      <c r="CB6" s="22">
        <f t="shared" ref="CB6:CJ6" si="9">IF(CB7="",NA(),CB7)</f>
        <v>270.95</v>
      </c>
      <c r="CC6" s="22">
        <f t="shared" si="9"/>
        <v>253.3</v>
      </c>
      <c r="CD6" s="22">
        <f t="shared" si="9"/>
        <v>259.85000000000002</v>
      </c>
      <c r="CE6" s="22">
        <f t="shared" si="9"/>
        <v>263.05</v>
      </c>
      <c r="CF6" s="22">
        <f t="shared" si="9"/>
        <v>178.59</v>
      </c>
      <c r="CG6" s="22">
        <f t="shared" si="9"/>
        <v>178.92</v>
      </c>
      <c r="CH6" s="22">
        <f t="shared" si="9"/>
        <v>181.3</v>
      </c>
      <c r="CI6" s="22">
        <f t="shared" si="9"/>
        <v>181.71</v>
      </c>
      <c r="CJ6" s="22">
        <f t="shared" si="9"/>
        <v>188.51</v>
      </c>
      <c r="CK6" s="21" t="str">
        <f>IF(CK7="","",IF(CK7="-","【-】","【"&amp;SUBSTITUTE(TEXT(CK7,"#,##0.00"),"-","△")&amp;"】"))</f>
        <v>【174.75】</v>
      </c>
      <c r="CL6" s="22">
        <f>IF(CL7="",NA(),CL7)</f>
        <v>47.32</v>
      </c>
      <c r="CM6" s="22">
        <f t="shared" ref="CM6:CU6" si="10">IF(CM7="",NA(),CM7)</f>
        <v>45.35</v>
      </c>
      <c r="CN6" s="22">
        <f t="shared" si="10"/>
        <v>45.45</v>
      </c>
      <c r="CO6" s="22">
        <f t="shared" si="10"/>
        <v>45</v>
      </c>
      <c r="CP6" s="22">
        <f t="shared" si="10"/>
        <v>45.04</v>
      </c>
      <c r="CQ6" s="22">
        <f t="shared" si="10"/>
        <v>55.03</v>
      </c>
      <c r="CR6" s="22">
        <f t="shared" si="10"/>
        <v>55.14</v>
      </c>
      <c r="CS6" s="22">
        <f t="shared" si="10"/>
        <v>55.89</v>
      </c>
      <c r="CT6" s="22">
        <f t="shared" si="10"/>
        <v>55.72</v>
      </c>
      <c r="CU6" s="22">
        <f t="shared" si="10"/>
        <v>55.31</v>
      </c>
      <c r="CV6" s="21" t="str">
        <f>IF(CV7="","",IF(CV7="-","【-】","【"&amp;SUBSTITUTE(TEXT(CV7,"#,##0.00"),"-","△")&amp;"】"))</f>
        <v>【59.97】</v>
      </c>
      <c r="CW6" s="22">
        <f>IF(CW7="",NA(),CW7)</f>
        <v>90.47</v>
      </c>
      <c r="CX6" s="22">
        <f t="shared" ref="CX6:DF6" si="11">IF(CX7="",NA(),CX7)</f>
        <v>92.27</v>
      </c>
      <c r="CY6" s="22">
        <f t="shared" si="11"/>
        <v>91.38</v>
      </c>
      <c r="CZ6" s="22">
        <f t="shared" si="11"/>
        <v>90.7</v>
      </c>
      <c r="DA6" s="22">
        <f t="shared" si="11"/>
        <v>87.79</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23.13</v>
      </c>
      <c r="DI6" s="22">
        <f t="shared" ref="DI6:DQ6" si="12">IF(DI7="",NA(),DI7)</f>
        <v>28.05</v>
      </c>
      <c r="DJ6" s="22">
        <f t="shared" si="12"/>
        <v>32.56</v>
      </c>
      <c r="DK6" s="22">
        <f t="shared" si="12"/>
        <v>36.479999999999997</v>
      </c>
      <c r="DL6" s="22">
        <f t="shared" si="12"/>
        <v>40.47</v>
      </c>
      <c r="DM6" s="22">
        <f t="shared" si="12"/>
        <v>48.87</v>
      </c>
      <c r="DN6" s="22">
        <f t="shared" si="12"/>
        <v>49.92</v>
      </c>
      <c r="DO6" s="22">
        <f t="shared" si="12"/>
        <v>50.63</v>
      </c>
      <c r="DP6" s="22">
        <f t="shared" si="12"/>
        <v>51.29</v>
      </c>
      <c r="DQ6" s="22">
        <f t="shared" si="12"/>
        <v>52.2</v>
      </c>
      <c r="DR6" s="21" t="str">
        <f>IF(DR7="","",IF(DR7="-","【-】","【"&amp;SUBSTITUTE(TEXT(DR7,"#,##0.00"),"-","△")&amp;"】"))</f>
        <v>【51.51】</v>
      </c>
      <c r="DS6" s="22">
        <f>IF(DS7="",NA(),DS7)</f>
        <v>0.62</v>
      </c>
      <c r="DT6" s="22">
        <f t="shared" ref="DT6:EB6" si="13">IF(DT7="",NA(),DT7)</f>
        <v>2.61</v>
      </c>
      <c r="DU6" s="22">
        <f t="shared" si="13"/>
        <v>9.32</v>
      </c>
      <c r="DV6" s="22">
        <f t="shared" si="13"/>
        <v>10.75</v>
      </c>
      <c r="DW6" s="22">
        <f t="shared" si="13"/>
        <v>11.24</v>
      </c>
      <c r="DX6" s="22">
        <f t="shared" si="13"/>
        <v>14.85</v>
      </c>
      <c r="DY6" s="22">
        <f t="shared" si="13"/>
        <v>16.88</v>
      </c>
      <c r="DZ6" s="22">
        <f t="shared" si="13"/>
        <v>18.28</v>
      </c>
      <c r="EA6" s="22">
        <f t="shared" si="13"/>
        <v>19.61</v>
      </c>
      <c r="EB6" s="22">
        <f t="shared" si="13"/>
        <v>20.73</v>
      </c>
      <c r="EC6" s="21" t="str">
        <f>IF(EC7="","",IF(EC7="-","【-】","【"&amp;SUBSTITUTE(TEXT(EC7,"#,##0.00"),"-","△")&amp;"】"))</f>
        <v>【23.75】</v>
      </c>
      <c r="ED6" s="22">
        <f>IF(ED7="",NA(),ED7)</f>
        <v>0.09</v>
      </c>
      <c r="EE6" s="21">
        <f t="shared" ref="EE6:EM6" si="14">IF(EE7="",NA(),EE7)</f>
        <v>0</v>
      </c>
      <c r="EF6" s="21">
        <f t="shared" si="14"/>
        <v>0</v>
      </c>
      <c r="EG6" s="22">
        <f t="shared" si="14"/>
        <v>0.37</v>
      </c>
      <c r="EH6" s="22">
        <f t="shared" si="14"/>
        <v>0.15</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264652</v>
      </c>
      <c r="D7" s="24">
        <v>46</v>
      </c>
      <c r="E7" s="24">
        <v>1</v>
      </c>
      <c r="F7" s="24">
        <v>0</v>
      </c>
      <c r="G7" s="24">
        <v>1</v>
      </c>
      <c r="H7" s="24" t="s">
        <v>93</v>
      </c>
      <c r="I7" s="24" t="s">
        <v>94</v>
      </c>
      <c r="J7" s="24" t="s">
        <v>95</v>
      </c>
      <c r="K7" s="24" t="s">
        <v>96</v>
      </c>
      <c r="L7" s="24" t="s">
        <v>97</v>
      </c>
      <c r="M7" s="24" t="s">
        <v>98</v>
      </c>
      <c r="N7" s="25" t="s">
        <v>99</v>
      </c>
      <c r="O7" s="25">
        <v>21.25</v>
      </c>
      <c r="P7" s="25">
        <v>99.89</v>
      </c>
      <c r="Q7" s="25">
        <v>3463</v>
      </c>
      <c r="R7" s="25">
        <v>20199</v>
      </c>
      <c r="S7" s="25">
        <v>108.38</v>
      </c>
      <c r="T7" s="25">
        <v>186.37</v>
      </c>
      <c r="U7" s="25">
        <v>19997</v>
      </c>
      <c r="V7" s="25">
        <v>20.13</v>
      </c>
      <c r="W7" s="25">
        <v>993.39</v>
      </c>
      <c r="X7" s="25">
        <v>99.2</v>
      </c>
      <c r="Y7" s="25">
        <v>100.57</v>
      </c>
      <c r="Z7" s="25">
        <v>107.89</v>
      </c>
      <c r="AA7" s="25">
        <v>109.92</v>
      </c>
      <c r="AB7" s="25">
        <v>109.65</v>
      </c>
      <c r="AC7" s="25">
        <v>108.87</v>
      </c>
      <c r="AD7" s="25">
        <v>108.61</v>
      </c>
      <c r="AE7" s="25">
        <v>108.35</v>
      </c>
      <c r="AF7" s="25">
        <v>108.84</v>
      </c>
      <c r="AG7" s="25">
        <v>105.92</v>
      </c>
      <c r="AH7" s="25">
        <v>108.7</v>
      </c>
      <c r="AI7" s="25">
        <v>123.86</v>
      </c>
      <c r="AJ7" s="25">
        <v>125.22</v>
      </c>
      <c r="AK7" s="25">
        <v>119.72</v>
      </c>
      <c r="AL7" s="25">
        <v>97.84</v>
      </c>
      <c r="AM7" s="25">
        <v>97.67</v>
      </c>
      <c r="AN7" s="25">
        <v>3.16</v>
      </c>
      <c r="AO7" s="25">
        <v>3.59</v>
      </c>
      <c r="AP7" s="25">
        <v>3.98</v>
      </c>
      <c r="AQ7" s="25">
        <v>6.02</v>
      </c>
      <c r="AR7" s="25">
        <v>7.78</v>
      </c>
      <c r="AS7" s="25">
        <v>1.34</v>
      </c>
      <c r="AT7" s="25">
        <v>229.73</v>
      </c>
      <c r="AU7" s="25">
        <v>231.82</v>
      </c>
      <c r="AV7" s="25">
        <v>212.18</v>
      </c>
      <c r="AW7" s="25">
        <v>188.79</v>
      </c>
      <c r="AX7" s="25">
        <v>169.65</v>
      </c>
      <c r="AY7" s="25">
        <v>369.69</v>
      </c>
      <c r="AZ7" s="25">
        <v>379.08</v>
      </c>
      <c r="BA7" s="25">
        <v>367.55</v>
      </c>
      <c r="BB7" s="25">
        <v>378.56</v>
      </c>
      <c r="BC7" s="25">
        <v>364.46</v>
      </c>
      <c r="BD7" s="25">
        <v>252.29</v>
      </c>
      <c r="BE7" s="25">
        <v>1474.76</v>
      </c>
      <c r="BF7" s="25">
        <v>1421.12</v>
      </c>
      <c r="BG7" s="25">
        <v>1432.75</v>
      </c>
      <c r="BH7" s="25">
        <v>1280.3800000000001</v>
      </c>
      <c r="BI7" s="25">
        <v>1424.61</v>
      </c>
      <c r="BJ7" s="25">
        <v>402.99</v>
      </c>
      <c r="BK7" s="25">
        <v>398.98</v>
      </c>
      <c r="BL7" s="25">
        <v>418.68</v>
      </c>
      <c r="BM7" s="25">
        <v>395.68</v>
      </c>
      <c r="BN7" s="25">
        <v>403.72</v>
      </c>
      <c r="BO7" s="25">
        <v>268.07</v>
      </c>
      <c r="BP7" s="25">
        <v>66.45</v>
      </c>
      <c r="BQ7" s="25">
        <v>67.040000000000006</v>
      </c>
      <c r="BR7" s="25">
        <v>67.58</v>
      </c>
      <c r="BS7" s="25">
        <v>70.05</v>
      </c>
      <c r="BT7" s="25">
        <v>59.68</v>
      </c>
      <c r="BU7" s="25">
        <v>98.66</v>
      </c>
      <c r="BV7" s="25">
        <v>98.64</v>
      </c>
      <c r="BW7" s="25">
        <v>94.78</v>
      </c>
      <c r="BX7" s="25">
        <v>97.59</v>
      </c>
      <c r="BY7" s="25">
        <v>92.17</v>
      </c>
      <c r="BZ7" s="25">
        <v>97.47</v>
      </c>
      <c r="CA7" s="25">
        <v>273.06</v>
      </c>
      <c r="CB7" s="25">
        <v>270.95</v>
      </c>
      <c r="CC7" s="25">
        <v>253.3</v>
      </c>
      <c r="CD7" s="25">
        <v>259.85000000000002</v>
      </c>
      <c r="CE7" s="25">
        <v>263.05</v>
      </c>
      <c r="CF7" s="25">
        <v>178.59</v>
      </c>
      <c r="CG7" s="25">
        <v>178.92</v>
      </c>
      <c r="CH7" s="25">
        <v>181.3</v>
      </c>
      <c r="CI7" s="25">
        <v>181.71</v>
      </c>
      <c r="CJ7" s="25">
        <v>188.51</v>
      </c>
      <c r="CK7" s="25">
        <v>174.75</v>
      </c>
      <c r="CL7" s="25">
        <v>47.32</v>
      </c>
      <c r="CM7" s="25">
        <v>45.35</v>
      </c>
      <c r="CN7" s="25">
        <v>45.45</v>
      </c>
      <c r="CO7" s="25">
        <v>45</v>
      </c>
      <c r="CP7" s="25">
        <v>45.04</v>
      </c>
      <c r="CQ7" s="25">
        <v>55.03</v>
      </c>
      <c r="CR7" s="25">
        <v>55.14</v>
      </c>
      <c r="CS7" s="25">
        <v>55.89</v>
      </c>
      <c r="CT7" s="25">
        <v>55.72</v>
      </c>
      <c r="CU7" s="25">
        <v>55.31</v>
      </c>
      <c r="CV7" s="25">
        <v>59.97</v>
      </c>
      <c r="CW7" s="25">
        <v>90.47</v>
      </c>
      <c r="CX7" s="25">
        <v>92.27</v>
      </c>
      <c r="CY7" s="25">
        <v>91.38</v>
      </c>
      <c r="CZ7" s="25">
        <v>90.7</v>
      </c>
      <c r="DA7" s="25">
        <v>87.79</v>
      </c>
      <c r="DB7" s="25">
        <v>81.900000000000006</v>
      </c>
      <c r="DC7" s="25">
        <v>81.39</v>
      </c>
      <c r="DD7" s="25">
        <v>81.27</v>
      </c>
      <c r="DE7" s="25">
        <v>81.260000000000005</v>
      </c>
      <c r="DF7" s="25">
        <v>80.36</v>
      </c>
      <c r="DG7" s="25">
        <v>89.76</v>
      </c>
      <c r="DH7" s="25">
        <v>23.13</v>
      </c>
      <c r="DI7" s="25">
        <v>28.05</v>
      </c>
      <c r="DJ7" s="25">
        <v>32.56</v>
      </c>
      <c r="DK7" s="25">
        <v>36.479999999999997</v>
      </c>
      <c r="DL7" s="25">
        <v>40.47</v>
      </c>
      <c r="DM7" s="25">
        <v>48.87</v>
      </c>
      <c r="DN7" s="25">
        <v>49.92</v>
      </c>
      <c r="DO7" s="25">
        <v>50.63</v>
      </c>
      <c r="DP7" s="25">
        <v>51.29</v>
      </c>
      <c r="DQ7" s="25">
        <v>52.2</v>
      </c>
      <c r="DR7" s="25">
        <v>51.51</v>
      </c>
      <c r="DS7" s="25">
        <v>0.62</v>
      </c>
      <c r="DT7" s="25">
        <v>2.61</v>
      </c>
      <c r="DU7" s="25">
        <v>9.32</v>
      </c>
      <c r="DV7" s="25">
        <v>10.75</v>
      </c>
      <c r="DW7" s="25">
        <v>11.24</v>
      </c>
      <c r="DX7" s="25">
        <v>14.85</v>
      </c>
      <c r="DY7" s="25">
        <v>16.88</v>
      </c>
      <c r="DZ7" s="25">
        <v>18.28</v>
      </c>
      <c r="EA7" s="25">
        <v>19.61</v>
      </c>
      <c r="EB7" s="25">
        <v>20.73</v>
      </c>
      <c r="EC7" s="25">
        <v>23.75</v>
      </c>
      <c r="ED7" s="25">
        <v>0.09</v>
      </c>
      <c r="EE7" s="25">
        <v>0</v>
      </c>
      <c r="EF7" s="25">
        <v>0</v>
      </c>
      <c r="EG7" s="25">
        <v>0.37</v>
      </c>
      <c r="EH7" s="25">
        <v>0.15</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与謝野町</cp:lastModifiedBy>
  <cp:lastPrinted>2024-02-05T02:49:07Z</cp:lastPrinted>
  <dcterms:created xsi:type="dcterms:W3CDTF">2023-12-05T00:56:57Z</dcterms:created>
  <dcterms:modified xsi:type="dcterms:W3CDTF">2024-02-05T02:51:37Z</dcterms:modified>
  <cp:category/>
</cp:coreProperties>
</file>