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vst11\02総務部\02-04_予算係\予算係共有\10　地方公営企業関連（公企決統は決算フォルダ）\20　調査・照会\R5\R06.02.08【リマインド】【京都府26〆】公営企業に係る経営比較分析表（令和４年度決算）の分析等について（依頼）\02 回答\"/>
    </mc:Choice>
  </mc:AlternateContent>
  <workbookProtection workbookAlgorithmName="SHA-512" workbookHashValue="Hnv86nnPNUI/kwnom0QNBUHkF3pi3vo8ZJ5UsGK3klpjkwSzZ390pCpKwscKGMLQEWQJ7FQE6qtD6D8HtfXqtw==" workbookSaltValue="TKKR+eSHD/F7yN0+xgXNb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D10" i="4"/>
  <c r="W10" i="4"/>
  <c r="P10" i="4"/>
  <c r="I10" i="4"/>
  <c r="B10" i="4"/>
  <c r="AT8" i="4"/>
  <c r="AL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<sst xmlns="http://schemas.openxmlformats.org/spreadsheetml/2006/main" count="278" uniqueCount="116">
  <si>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</si>
  <si>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</si>
  <si>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</si>
  <si>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</si>
  <si>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</si>
  <si>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</si>
  <si>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</si>
  <si>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</si>
  <si>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</si>
  <si>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</si>
  <si>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</si>
  <si>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</si>
  <si>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</si>
  <si>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</si>
  <si>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</si>
  <si>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</si>
  <si>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</si>
  <si>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</si>
  <si>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</si>
  <si>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</si>
  <si>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</si>
  <si>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</si>
  <si>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</si>
  <si>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</si>
  <si>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</si>
  <si>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</si>
  <si>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</si>
  <si>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</si>
  <si>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</si>
  <si>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</si>
  <si>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</si>
  <si>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</si>
  <si>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</si>
  <si>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</si>
  <si>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</si>
  <si>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</si>
  <si>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</si>
  <si>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</si>
  <si>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</si>
  <si>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</si>
  <si>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</si>
  <si>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</si>
  <si>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</si>
  <si>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</si>
  <si>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</si>
  <si>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</si>
  <si>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</si>
  <si>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</si>
  <si>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</si>
  <si>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</si>
  <si>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</si>
  <si>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</si>
  <si>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</si>
  <si>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</si>
  <si>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</si>
  <si>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</si>
  <si>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</si>
  <si>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</si>
  <si>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</si>
  <si>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</si>
  <si>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</si>
  <si>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</si>
  <si>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</si>
  <si>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</si>
  <si>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</si>
  <si>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</si>
  <si>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</si>
  <si>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</si>
  <si>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</si>
  <si>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</si>
  <si>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</si>
  <si>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</si>
  <si>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</si>
  <si>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</si>
  <si>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</si>
  <si>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</si>
  <si>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</si>
  <si>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</si>
  <si>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</si>
  <si>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</si>
  <si>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</si>
  <si>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</si>
  <si>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</si>
  <si>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</si>
  <si>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</si>
  <si>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</si>
  <si>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</si>
  <si>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</si>
  <si>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</si>
  <si>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</si>
  <si>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</si>
  <si>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</si>
  <si>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</si>
  <si>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</si>
  <si>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</si>
  <si>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</si>
  <si>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</si>
  <si>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</si>
  <si>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</si>
  <si>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</si>
  <si>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</si>
  <si>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</si>
  <si>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</si>
  <si>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</si>
  <si>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</si>
  <si>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</si>
  <si>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</si>
  <si>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</si>
  <si>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</si>
  <si>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</si>
  <si>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</si>
  <si>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</si>
  <si>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</si>
  <si>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更新時期が到来する管渠がないものの、耐用年数に近い資産があることから、類似団体平均を上回っている。
②管渠老朽化率
　耐用年数を超えた管渠がないため、老朽化率は0％となっている。
③管渠改善率
　更新時期が到来した管渠がないため、更新は未実施である。</t>
    <phoneticPr fontId="4"/>
  </si>
  <si>
    <t>　施設の老朽化による維持管理費の増大、更新時期の到来による施設更新、人口減少による有収水量の減少など、企業経営を取り巻く環境はさらに厳しくなる見込みであることから、宮津市下水道事業経営戦略(H29策定）の一部見直し及びストックマネジメント計画の策定を令和３年度末に行った。
　今後は、料金改定による収入確保及び施設長寿命化等による経費抑制などを推進し、経営の安定化に努めることとしている。</t>
    <phoneticPr fontId="4"/>
  </si>
  <si>
    <t>令和２年度から、地方公営企業法の規定を適用
①経常収支比率
　使用料収入は前年度より微増であるものの、流域下水道維持管理費の増により増加傾向にある。今後、更なる収入確保と経費抑制を図る必要がある。
②累計欠損金比率
　使用料等の収益で流域下水道負担金等の維持管理費を賄えていないことから、使用料収入の増加を図るなどの経営改善を行う必要がある。
③流動比率
　元金償還金が高額で推移していることなどにより、類似団体の平均を下回っており、今後、使用料の見直し等により流動資産の増加を図る必要がある。
④企業債残高対事業規模比率
　令和元年度に施設整備を概成したことから、今後、企業債残高は減少傾向となる見込みではあるものの、使用料収入は減少傾向にあり、類似団体と比較すると高い比率となっている。
⑤経費回収率
　使用料収入は前年度と比較すると微増ではあるものの類似団体と比較すると低い比率となっていることから、今後は、下水道接続の促進と使用料徴収対策などの取組を更に進める必要がある。
⑥汚水処理原価
　施設整備に伴い新規接続はあるものの、人口減少などから、有収水量は伸び悩みの傾向にあり、今後は接続促進の取組や使用料徴収対策等を進める必要がある。
⑧水洗化率
　前年度と比較し上昇しているものの令和4年度においては類似団体平均を下回った。使用料の確保のためにも、更なる接続促進の取組を進める必要がある。</t>
    <rPh sb="42" eb="44">
      <t>ビゾウ</t>
    </rPh>
    <rPh sb="51" eb="53">
      <t>リュウイキ</t>
    </rPh>
    <rPh sb="53" eb="56">
      <t>ゲスイドウ</t>
    </rPh>
    <rPh sb="56" eb="58">
      <t>イジ</t>
    </rPh>
    <rPh sb="58" eb="60">
      <t>カンリ</t>
    </rPh>
    <rPh sb="60" eb="61">
      <t>ヒ</t>
    </rPh>
    <rPh sb="62" eb="63">
      <t>ゾウ</t>
    </rPh>
    <rPh sb="224" eb="226">
      <t>ミナオ</t>
    </rPh>
    <rPh sb="360" eb="363">
      <t>ゼンネンド</t>
    </rPh>
    <rPh sb="364" eb="366">
      <t>ヒカク</t>
    </rPh>
    <rPh sb="369" eb="371">
      <t>ビゾウ</t>
    </rPh>
    <rPh sb="421" eb="423">
      <t>タイサク</t>
    </rPh>
    <rPh sb="504" eb="506">
      <t>シヨウ</t>
    </rPh>
    <rPh sb="506" eb="507">
      <t>リョウ</t>
    </rPh>
    <rPh sb="507" eb="509">
      <t>チョウシュウ</t>
    </rPh>
    <rPh sb="509" eb="511">
      <t>タイサク</t>
    </rPh>
    <rPh sb="511" eb="512">
      <t>ナド</t>
    </rPh>
    <rPh sb="530" eb="531">
      <t>マエ</t>
    </rPh>
    <rPh sb="531" eb="533">
      <t>ネンド</t>
    </rPh>
    <rPh sb="534" eb="536">
      <t>ヒカク</t>
    </rPh>
    <rPh sb="537" eb="539">
      <t>ジョウショウ</t>
    </rPh>
    <rPh sb="546" eb="548">
      <t>レイワ</t>
    </rPh>
    <rPh sb="549" eb="551">
      <t>ネンド</t>
    </rPh>
    <rPh sb="563" eb="56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</si>
</sst>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BB0-4986-A8AB-35ECBC07F2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0.12</c:v>
                </c:pt>
              </c:numCache>
            </c:numRef>
          </c:val>
          <c:smooth val="0"/>
          <c:extLst>
            <c:ext xmlns:c16="http://schemas.microsoft.com/office/drawing/2014/chart" uri="{C3380CC4-5D6E-409C-BE32-E72D297353CC}">
              <c16:uniqueId val="{00000001-1BB0-4986-A8AB-35ECBC07F2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92-4876-954B-D70C6B0F3B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55.82</c:v>
                </c:pt>
              </c:numCache>
            </c:numRef>
          </c:val>
          <c:smooth val="0"/>
          <c:extLst>
            <c:ext xmlns:c16="http://schemas.microsoft.com/office/drawing/2014/chart" uri="{C3380CC4-5D6E-409C-BE32-E72D297353CC}">
              <c16:uniqueId val="{00000001-7292-4876-954B-D70C6B0F3B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84.7</c:v>
                </c:pt>
                <c:pt idx="3">
                  <c:v>85.48</c:v>
                </c:pt>
                <c:pt idx="4">
                  <c:v>85.92</c:v>
                </c:pt>
              </c:numCache>
            </c:numRef>
          </c:val>
          <c:extLst>
            <c:ext xmlns:c16="http://schemas.microsoft.com/office/drawing/2014/chart" uri="{C3380CC4-5D6E-409C-BE32-E72D297353CC}">
              <c16:uniqueId val="{00000000-D5EC-402E-BBA4-36B05E2EFC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90.67</c:v>
                </c:pt>
              </c:numCache>
            </c:numRef>
          </c:val>
          <c:smooth val="0"/>
          <c:extLst>
            <c:ext xmlns:c16="http://schemas.microsoft.com/office/drawing/2014/chart" uri="{C3380CC4-5D6E-409C-BE32-E72D297353CC}">
              <c16:uniqueId val="{00000001-D5EC-402E-BBA4-36B05E2EFC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99.31</c:v>
                </c:pt>
                <c:pt idx="3">
                  <c:v>98.56</c:v>
                </c:pt>
                <c:pt idx="4">
                  <c:v>98.64</c:v>
                </c:pt>
              </c:numCache>
            </c:numRef>
          </c:val>
          <c:extLst>
            <c:ext xmlns:c16="http://schemas.microsoft.com/office/drawing/2014/chart" uri="{C3380CC4-5D6E-409C-BE32-E72D297353CC}">
              <c16:uniqueId val="{00000000-8104-4C67-8196-7541E6CE9C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107.01</c:v>
                </c:pt>
              </c:numCache>
            </c:numRef>
          </c:val>
          <c:smooth val="0"/>
          <c:extLst>
            <c:ext xmlns:c16="http://schemas.microsoft.com/office/drawing/2014/chart" uri="{C3380CC4-5D6E-409C-BE32-E72D297353CC}">
              <c16:uniqueId val="{00000001-8104-4C67-8196-7541E6CE9C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31.72</c:v>
                </c:pt>
                <c:pt idx="3">
                  <c:v>33.5</c:v>
                </c:pt>
                <c:pt idx="4">
                  <c:v>35.33</c:v>
                </c:pt>
              </c:numCache>
            </c:numRef>
          </c:val>
          <c:extLst>
            <c:ext xmlns:c16="http://schemas.microsoft.com/office/drawing/2014/chart" uri="{C3380CC4-5D6E-409C-BE32-E72D297353CC}">
              <c16:uniqueId val="{00000000-16CE-4C7F-A33E-1E215EF6DE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25.86</c:v>
                </c:pt>
              </c:numCache>
            </c:numRef>
          </c:val>
          <c:smooth val="0"/>
          <c:extLst>
            <c:ext xmlns:c16="http://schemas.microsoft.com/office/drawing/2014/chart" uri="{C3380CC4-5D6E-409C-BE32-E72D297353CC}">
              <c16:uniqueId val="{00000001-16CE-4C7F-A33E-1E215EF6DE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F3A-4C30-9559-38881FC837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1.4</c:v>
                </c:pt>
              </c:numCache>
            </c:numRef>
          </c:val>
          <c:smooth val="0"/>
          <c:extLst>
            <c:ext xmlns:c16="http://schemas.microsoft.com/office/drawing/2014/chart" uri="{C3380CC4-5D6E-409C-BE32-E72D297353CC}">
              <c16:uniqueId val="{00000001-4F3A-4C30-9559-38881FC837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413.32</c:v>
                </c:pt>
                <c:pt idx="3">
                  <c:v>413.51</c:v>
                </c:pt>
                <c:pt idx="4">
                  <c:v>413.22</c:v>
                </c:pt>
              </c:numCache>
            </c:numRef>
          </c:val>
          <c:extLst>
            <c:ext xmlns:c16="http://schemas.microsoft.com/office/drawing/2014/chart" uri="{C3380CC4-5D6E-409C-BE32-E72D297353CC}">
              <c16:uniqueId val="{00000000-FFA4-4DAD-9D9B-48E7435636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23.86</c:v>
                </c:pt>
              </c:numCache>
            </c:numRef>
          </c:val>
          <c:smooth val="0"/>
          <c:extLst>
            <c:ext xmlns:c16="http://schemas.microsoft.com/office/drawing/2014/chart" uri="{C3380CC4-5D6E-409C-BE32-E72D297353CC}">
              <c16:uniqueId val="{00000001-FFA4-4DAD-9D9B-48E7435636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25.98</c:v>
                </c:pt>
                <c:pt idx="3">
                  <c:v>26.94</c:v>
                </c:pt>
                <c:pt idx="4">
                  <c:v>28.3</c:v>
                </c:pt>
              </c:numCache>
            </c:numRef>
          </c:val>
          <c:extLst>
            <c:ext xmlns:c16="http://schemas.microsoft.com/office/drawing/2014/chart" uri="{C3380CC4-5D6E-409C-BE32-E72D297353CC}">
              <c16:uniqueId val="{00000000-AD8E-472C-AC56-2A7A2F9241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68.27</c:v>
                </c:pt>
              </c:numCache>
            </c:numRef>
          </c:val>
          <c:smooth val="0"/>
          <c:extLst>
            <c:ext xmlns:c16="http://schemas.microsoft.com/office/drawing/2014/chart" uri="{C3380CC4-5D6E-409C-BE32-E72D297353CC}">
              <c16:uniqueId val="{00000001-AD8E-472C-AC56-2A7A2F9241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3897.8</c:v>
                </c:pt>
                <c:pt idx="3">
                  <c:v>3750.72</c:v>
                </c:pt>
                <c:pt idx="4">
                  <c:v>3578.51</c:v>
                </c:pt>
              </c:numCache>
            </c:numRef>
          </c:val>
          <c:extLst>
            <c:ext xmlns:c16="http://schemas.microsoft.com/office/drawing/2014/chart" uri="{C3380CC4-5D6E-409C-BE32-E72D297353CC}">
              <c16:uniqueId val="{00000000-1487-488A-BEE9-455D64A3E7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804.98</c:v>
                </c:pt>
              </c:numCache>
            </c:numRef>
          </c:val>
          <c:smooth val="0"/>
          <c:extLst>
            <c:ext xmlns:c16="http://schemas.microsoft.com/office/drawing/2014/chart" uri="{C3380CC4-5D6E-409C-BE32-E72D297353CC}">
              <c16:uniqueId val="{00000001-1487-488A-BEE9-455D64A3E7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73.19</c:v>
                </c:pt>
                <c:pt idx="3">
                  <c:v>75.84</c:v>
                </c:pt>
                <c:pt idx="4">
                  <c:v>75.489999999999995</c:v>
                </c:pt>
              </c:numCache>
            </c:numRef>
          </c:val>
          <c:extLst>
            <c:ext xmlns:c16="http://schemas.microsoft.com/office/drawing/2014/chart" uri="{C3380CC4-5D6E-409C-BE32-E72D297353CC}">
              <c16:uniqueId val="{00000000-9B5F-411E-B6BA-B411A7275B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88.71</c:v>
                </c:pt>
              </c:numCache>
            </c:numRef>
          </c:val>
          <c:smooth val="0"/>
          <c:extLst>
            <c:ext xmlns:c16="http://schemas.microsoft.com/office/drawing/2014/chart" uri="{C3380CC4-5D6E-409C-BE32-E72D297353CC}">
              <c16:uniqueId val="{00000001-9B5F-411E-B6BA-B411A7275B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255.87</c:v>
                </c:pt>
                <c:pt idx="3">
                  <c:v>248.61</c:v>
                </c:pt>
                <c:pt idx="4">
                  <c:v>254.31</c:v>
                </c:pt>
              </c:numCache>
            </c:numRef>
          </c:val>
          <c:extLst>
            <c:ext xmlns:c16="http://schemas.microsoft.com/office/drawing/2014/chart" uri="{C3380CC4-5D6E-409C-BE32-E72D297353CC}">
              <c16:uniqueId val="{00000000-BE0B-4348-A0C1-829317A94C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174.8</c:v>
                </c:pt>
              </c:numCache>
            </c:numRef>
          </c:val>
          <c:smooth val="0"/>
          <c:extLst>
            <c:ext xmlns:c16="http://schemas.microsoft.com/office/drawing/2014/chart" uri="{C3380CC4-5D6E-409C-BE32-E72D297353CC}">
              <c16:uniqueId val="{00000001-BE0B-4348-A0C1-829317A94C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 zoomScaleNormal="100" workbookViewId="0">
      <selection activeCell="BD12" sqref="B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宮津市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16721</v>
      </c>
      <c r="AM8" s="42"/>
      <c r="AN8" s="42"/>
      <c r="AO8" s="42"/>
      <c r="AP8" s="42"/>
      <c r="AQ8" s="42"/>
      <c r="AR8" s="42"/>
      <c r="AS8" s="42"/>
      <c r="AT8" s="35">
        <f>データ!T6</f>
        <v>172.74</v>
      </c>
      <c r="AU8" s="35"/>
      <c r="AV8" s="35"/>
      <c r="AW8" s="35"/>
      <c r="AX8" s="35"/>
      <c r="AY8" s="35"/>
      <c r="AZ8" s="35"/>
      <c r="BA8" s="35"/>
      <c r="BB8" s="35">
        <f>データ!U6</f>
        <v>96.8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36.770000000000003</v>
      </c>
      <c r="J10" s="35"/>
      <c r="K10" s="35"/>
      <c r="L10" s="35"/>
      <c r="M10" s="35"/>
      <c r="N10" s="35"/>
      <c r="O10" s="35"/>
      <c r="P10" s="35">
        <f>データ!P6</f>
        <v>72.36</v>
      </c>
      <c r="Q10" s="35"/>
      <c r="R10" s="35"/>
      <c r="S10" s="35"/>
      <c r="T10" s="35"/>
      <c r="U10" s="35"/>
      <c r="V10" s="35"/>
      <c r="W10" s="35">
        <f>データ!Q6</f>
        <v>98.5</v>
      </c>
      <c r="X10" s="35"/>
      <c r="Y10" s="35"/>
      <c r="Z10" s="35"/>
      <c r="AA10" s="35"/>
      <c r="AB10" s="35"/>
      <c r="AC10" s="35"/>
      <c r="AD10" s="42">
        <f>データ!R6</f>
        <v>3141</v>
      </c>
      <c r="AE10" s="42"/>
      <c r="AF10" s="42"/>
      <c r="AG10" s="42"/>
      <c r="AH10" s="42"/>
      <c r="AI10" s="42"/>
      <c r="AJ10" s="42"/>
      <c r="AK10" s="2"/>
      <c r="AL10" s="42">
        <f>データ!V6</f>
        <v>11978</v>
      </c>
      <c r="AM10" s="42"/>
      <c r="AN10" s="42"/>
      <c r="AO10" s="42"/>
      <c r="AP10" s="42"/>
      <c r="AQ10" s="42"/>
      <c r="AR10" s="42"/>
      <c r="AS10" s="42"/>
      <c r="AT10" s="35">
        <f>データ!W6</f>
        <v>4.75</v>
      </c>
      <c r="AU10" s="35"/>
      <c r="AV10" s="35"/>
      <c r="AW10" s="35"/>
      <c r="AX10" s="35"/>
      <c r="AY10" s="35"/>
      <c r="AZ10" s="35"/>
      <c r="BA10" s="35"/>
      <c r="BB10" s="35">
        <f>データ!X6</f>
        <v>2521.6799999999998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1U/wDlv7GCWKI3OObf6CN5gU6dm82yCexMqzUaMEnXBohw0EPUGfkxiN6cGdGWff0UrhkXYWn86OYrwqnVtQg==" saltValue="yoPNY3YJJXTf1q/FWfWzj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262056</v>
      </c>
      <c r="D6" s="19">
        <f t="shared" si="3"/>
        <v>46</v>
      </c>
      <c r="E6" s="19">
        <f t="shared" si="3"/>
        <v>17</v>
      </c>
      <c r="F6" s="19">
        <f t="shared" si="3"/>
        <v>1</v>
      </c>
      <c r="G6" s="19">
        <f t="shared" si="3"/>
        <v>0</v>
      </c>
      <c r="H6" s="19" t="str">
        <f t="shared" si="3"/>
        <v>京都府　宮津市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36.770000000000003</v>
      </c>
      <c r="P6" s="20">
        <f t="shared" si="3"/>
        <v>72.36</v>
      </c>
      <c r="Q6" s="20">
        <f t="shared" si="3"/>
        <v>98.5</v>
      </c>
      <c r="R6" s="20">
        <f t="shared" si="3"/>
        <v>3141</v>
      </c>
      <c r="S6" s="20">
        <f t="shared" si="3"/>
        <v>16721</v>
      </c>
      <c r="T6" s="20">
        <f t="shared" si="3"/>
        <v>172.74</v>
      </c>
      <c r="U6" s="20">
        <f t="shared" si="3"/>
        <v>96.8</v>
      </c>
      <c r="V6" s="20">
        <f t="shared" si="3"/>
        <v>11978</v>
      </c>
      <c r="W6" s="20">
        <f t="shared" si="3"/>
        <v>4.75</v>
      </c>
      <c r="X6" s="20">
        <f t="shared" si="3"/>
        <v>2521.6799999999998</v>
      </c>
      <c r="Y6" s="21" t="str">
        <f>IF(Y7="",NA(),Y7)</f>
        <v>-</v>
      </c>
      <c r="Z6" s="21" t="str">
        <f t="shared" ref="Z6:AH6" si="4">IF(Z7="",NA(),Z7)</f>
        <v>-</v>
      </c>
      <c r="AA6" s="21">
        <f t="shared" si="4"/>
        <v>99.31</v>
      </c>
      <c r="AB6" s="21">
        <f t="shared" si="4"/>
        <v>98.56</v>
      </c>
      <c r="AC6" s="21">
        <f t="shared" si="4"/>
        <v>98.64</v>
      </c>
      <c r="AD6" s="21" t="str">
        <f t="shared" si="4"/>
        <v>-</v>
      </c>
      <c r="AE6" s="21" t="str">
        <f t="shared" si="4"/>
        <v>-</v>
      </c>
      <c r="AF6" s="21">
        <f t="shared" si="4"/>
        <v>107.21</v>
      </c>
      <c r="AG6" s="21">
        <f t="shared" si="4"/>
        <v>107.08</v>
      </c>
      <c r="AH6" s="21">
        <f t="shared" si="4"/>
        <v>107.01</v>
      </c>
      <c r="AI6" s="20" t="str">
        <f>IF(AI7="","",IF(AI7="-","【-】","【"&amp;SUBSTITUTE(TEXT(AI7,"#,##0.00"),"-","△")&amp;"】"))</f>
        <v>【106.11】</v>
      </c>
      <c r="AJ6" s="21" t="str">
        <f>IF(AJ7="",NA(),AJ7)</f>
        <v>-</v>
      </c>
      <c r="AK6" s="21" t="str">
        <f t="shared" ref="AK6:AS6" si="5">IF(AK7="",NA(),AK7)</f>
        <v>-</v>
      </c>
      <c r="AL6" s="21">
        <f t="shared" si="5"/>
        <v>413.32</v>
      </c>
      <c r="AM6" s="21">
        <f t="shared" si="5"/>
        <v>413.51</v>
      </c>
      <c r="AN6" s="21">
        <f t="shared" si="5"/>
        <v>413.22</v>
      </c>
      <c r="AO6" s="21" t="str">
        <f t="shared" si="5"/>
        <v>-</v>
      </c>
      <c r="AP6" s="21" t="str">
        <f t="shared" si="5"/>
        <v>-</v>
      </c>
      <c r="AQ6" s="21">
        <f t="shared" si="5"/>
        <v>43.71</v>
      </c>
      <c r="AR6" s="21">
        <f t="shared" si="5"/>
        <v>45.94</v>
      </c>
      <c r="AS6" s="21">
        <f t="shared" si="5"/>
        <v>23.86</v>
      </c>
      <c r="AT6" s="20" t="str">
        <f>IF(AT7="","",IF(AT7="-","【-】","【"&amp;SUBSTITUTE(TEXT(AT7,"#,##0.00"),"-","△")&amp;"】"))</f>
        <v>【3.15】</v>
      </c>
      <c r="AU6" s="21" t="str">
        <f>IF(AU7="",NA(),AU7)</f>
        <v>-</v>
      </c>
      <c r="AV6" s="21" t="str">
        <f t="shared" ref="AV6:BD6" si="6">IF(AV7="",NA(),AV7)</f>
        <v>-</v>
      </c>
      <c r="AW6" s="21">
        <f t="shared" si="6"/>
        <v>25.98</v>
      </c>
      <c r="AX6" s="21">
        <f t="shared" si="6"/>
        <v>26.94</v>
      </c>
      <c r="AY6" s="21">
        <f t="shared" si="6"/>
        <v>28.3</v>
      </c>
      <c r="AZ6" s="21" t="str">
        <f t="shared" si="6"/>
        <v>-</v>
      </c>
      <c r="BA6" s="21" t="str">
        <f t="shared" si="6"/>
        <v>-</v>
      </c>
      <c r="BB6" s="21">
        <f t="shared" si="6"/>
        <v>40.67</v>
      </c>
      <c r="BC6" s="21">
        <f t="shared" si="6"/>
        <v>47.7</v>
      </c>
      <c r="BD6" s="21">
        <f t="shared" si="6"/>
        <v>68.27</v>
      </c>
      <c r="BE6" s="20" t="str">
        <f>IF(BE7="","",IF(BE7="-","【-】","【"&amp;SUBSTITUTE(TEXT(BE7,"#,##0.00"),"-","△")&amp;"】"))</f>
        <v>【73.44】</v>
      </c>
      <c r="BF6" s="21" t="str">
        <f>IF(BF7="",NA(),BF7)</f>
        <v>-</v>
      </c>
      <c r="BG6" s="21" t="str">
        <f t="shared" ref="BG6:BO6" si="7">IF(BG7="",NA(),BG7)</f>
        <v>-</v>
      </c>
      <c r="BH6" s="21">
        <f t="shared" si="7"/>
        <v>3897.8</v>
      </c>
      <c r="BI6" s="21">
        <f t="shared" si="7"/>
        <v>3750.72</v>
      </c>
      <c r="BJ6" s="21">
        <f t="shared" si="7"/>
        <v>3578.51</v>
      </c>
      <c r="BK6" s="21" t="str">
        <f t="shared" si="7"/>
        <v>-</v>
      </c>
      <c r="BL6" s="21" t="str">
        <f t="shared" si="7"/>
        <v>-</v>
      </c>
      <c r="BM6" s="21">
        <f t="shared" si="7"/>
        <v>1050.51</v>
      </c>
      <c r="BN6" s="21">
        <f t="shared" si="7"/>
        <v>1102.01</v>
      </c>
      <c r="BO6" s="21">
        <f t="shared" si="7"/>
        <v>804.98</v>
      </c>
      <c r="BP6" s="20" t="str">
        <f>IF(BP7="","",IF(BP7="-","【-】","【"&amp;SUBSTITUTE(TEXT(BP7,"#,##0.00"),"-","△")&amp;"】"))</f>
        <v>【652.82】</v>
      </c>
      <c r="BQ6" s="21" t="str">
        <f>IF(BQ7="",NA(),BQ7)</f>
        <v>-</v>
      </c>
      <c r="BR6" s="21" t="str">
        <f t="shared" ref="BR6:BZ6" si="8">IF(BR7="",NA(),BR7)</f>
        <v>-</v>
      </c>
      <c r="BS6" s="21">
        <f t="shared" si="8"/>
        <v>73.19</v>
      </c>
      <c r="BT6" s="21">
        <f t="shared" si="8"/>
        <v>75.84</v>
      </c>
      <c r="BU6" s="21">
        <f t="shared" si="8"/>
        <v>75.489999999999995</v>
      </c>
      <c r="BV6" s="21" t="str">
        <f t="shared" si="8"/>
        <v>-</v>
      </c>
      <c r="BW6" s="21" t="str">
        <f t="shared" si="8"/>
        <v>-</v>
      </c>
      <c r="BX6" s="21">
        <f t="shared" si="8"/>
        <v>82.65</v>
      </c>
      <c r="BY6" s="21">
        <f t="shared" si="8"/>
        <v>82.55</v>
      </c>
      <c r="BZ6" s="21">
        <f t="shared" si="8"/>
        <v>88.71</v>
      </c>
      <c r="CA6" s="20" t="str">
        <f>IF(CA7="","",IF(CA7="-","【-】","【"&amp;SUBSTITUTE(TEXT(CA7,"#,##0.00"),"-","△")&amp;"】"))</f>
        <v>【97.61】</v>
      </c>
      <c r="CB6" s="21" t="str">
        <f>IF(CB7="",NA(),CB7)</f>
        <v>-</v>
      </c>
      <c r="CC6" s="21" t="str">
        <f t="shared" ref="CC6:CK6" si="9">IF(CC7="",NA(),CC7)</f>
        <v>-</v>
      </c>
      <c r="CD6" s="21">
        <f t="shared" si="9"/>
        <v>255.87</v>
      </c>
      <c r="CE6" s="21">
        <f t="shared" si="9"/>
        <v>248.61</v>
      </c>
      <c r="CF6" s="21">
        <f t="shared" si="9"/>
        <v>254.31</v>
      </c>
      <c r="CG6" s="21" t="str">
        <f t="shared" si="9"/>
        <v>-</v>
      </c>
      <c r="CH6" s="21" t="str">
        <f t="shared" si="9"/>
        <v>-</v>
      </c>
      <c r="CI6" s="21">
        <f t="shared" si="9"/>
        <v>186.3</v>
      </c>
      <c r="CJ6" s="21">
        <f t="shared" si="9"/>
        <v>188.38</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50.53</v>
      </c>
      <c r="CU6" s="21">
        <f t="shared" si="10"/>
        <v>51.42</v>
      </c>
      <c r="CV6" s="21">
        <f t="shared" si="10"/>
        <v>55.82</v>
      </c>
      <c r="CW6" s="20" t="str">
        <f>IF(CW7="","",IF(CW7="-","【-】","【"&amp;SUBSTITUTE(TEXT(CW7,"#,##0.00"),"-","△")&amp;"】"))</f>
        <v>【59.10】</v>
      </c>
      <c r="CX6" s="21" t="str">
        <f>IF(CX7="",NA(),CX7)</f>
        <v>-</v>
      </c>
      <c r="CY6" s="21" t="str">
        <f t="shared" ref="CY6:DG6" si="11">IF(CY7="",NA(),CY7)</f>
        <v>-</v>
      </c>
      <c r="CZ6" s="21">
        <f t="shared" si="11"/>
        <v>84.7</v>
      </c>
      <c r="DA6" s="21">
        <f t="shared" si="11"/>
        <v>85.48</v>
      </c>
      <c r="DB6" s="21">
        <f t="shared" si="11"/>
        <v>85.92</v>
      </c>
      <c r="DC6" s="21" t="str">
        <f t="shared" si="11"/>
        <v>-</v>
      </c>
      <c r="DD6" s="21" t="str">
        <f t="shared" si="11"/>
        <v>-</v>
      </c>
      <c r="DE6" s="21">
        <f t="shared" si="11"/>
        <v>82.08</v>
      </c>
      <c r="DF6" s="21">
        <f t="shared" si="11"/>
        <v>81.34</v>
      </c>
      <c r="DG6" s="21">
        <f t="shared" si="11"/>
        <v>90.67</v>
      </c>
      <c r="DH6" s="20" t="str">
        <f>IF(DH7="","",IF(DH7="-","【-】","【"&amp;SUBSTITUTE(TEXT(DH7,"#,##0.00"),"-","△")&amp;"】"))</f>
        <v>【95.82】</v>
      </c>
      <c r="DI6" s="21" t="str">
        <f>IF(DI7="",NA(),DI7)</f>
        <v>-</v>
      </c>
      <c r="DJ6" s="21" t="str">
        <f t="shared" ref="DJ6:DR6" si="12">IF(DJ7="",NA(),DJ7)</f>
        <v>-</v>
      </c>
      <c r="DK6" s="21">
        <f t="shared" si="12"/>
        <v>31.72</v>
      </c>
      <c r="DL6" s="21">
        <f t="shared" si="12"/>
        <v>33.5</v>
      </c>
      <c r="DM6" s="21">
        <f t="shared" si="12"/>
        <v>35.33</v>
      </c>
      <c r="DN6" s="21" t="str">
        <f t="shared" si="12"/>
        <v>-</v>
      </c>
      <c r="DO6" s="21" t="str">
        <f t="shared" si="12"/>
        <v>-</v>
      </c>
      <c r="DP6" s="21">
        <f t="shared" si="12"/>
        <v>12.7</v>
      </c>
      <c r="DQ6" s="21">
        <f t="shared" si="12"/>
        <v>14.65</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0.12</v>
      </c>
      <c r="EO6" s="20" t="str">
        <f>IF(EO7="","",IF(EO7="-","【-】","【"&amp;SUBSTITUTE(TEXT(EO7,"#,##0.00"),"-","△")&amp;"】"))</f>
        <v>【0.23】</v>
      </c>
    </row>
    <row r="7" spans="1:148" s="22" customFormat="1" x14ac:dyDescent="0.15">
      <c r="A7" s="14"/>
      <c r="B7" s="23">
        <v>2022</v>
      </c>
      <c r="C7" s="23">
        <v>262056</v>
      </c>
      <c r="D7" s="23">
        <v>46</v>
      </c>
      <c r="E7" s="23">
        <v>17</v>
      </c>
      <c r="F7" s="23">
        <v>1</v>
      </c>
      <c r="G7" s="23">
        <v>0</v>
      </c>
      <c r="H7" s="23" t="s">
        <v>96</v>
      </c>
      <c r="I7" s="23" t="s">
        <v>97</v>
      </c>
      <c r="J7" s="23" t="s">
        <v>98</v>
      </c>
      <c r="K7" s="23" t="s">
        <v>99</v>
      </c>
      <c r="L7" s="23" t="s">
        <v>100</v>
      </c>
      <c r="M7" s="23" t="s">
        <v>101</v>
      </c>
      <c r="N7" s="24" t="s">
        <v>102</v>
      </c>
      <c r="O7" s="24">
        <v>36.770000000000003</v>
      </c>
      <c r="P7" s="24">
        <v>72.36</v>
      </c>
      <c r="Q7" s="24">
        <v>98.5</v>
      </c>
      <c r="R7" s="24">
        <v>3141</v>
      </c>
      <c r="S7" s="24">
        <v>16721</v>
      </c>
      <c r="T7" s="24">
        <v>172.74</v>
      </c>
      <c r="U7" s="24">
        <v>96.8</v>
      </c>
      <c r="V7" s="24">
        <v>11978</v>
      </c>
      <c r="W7" s="24">
        <v>4.75</v>
      </c>
      <c r="X7" s="24">
        <v>2521.6799999999998</v>
      </c>
      <c r="Y7" s="24" t="s">
        <v>102</v>
      </c>
      <c r="Z7" s="24" t="s">
        <v>102</v>
      </c>
      <c r="AA7" s="24">
        <v>99.31</v>
      </c>
      <c r="AB7" s="24">
        <v>98.56</v>
      </c>
      <c r="AC7" s="24">
        <v>98.64</v>
      </c>
      <c r="AD7" s="24" t="s">
        <v>102</v>
      </c>
      <c r="AE7" s="24" t="s">
        <v>102</v>
      </c>
      <c r="AF7" s="24">
        <v>107.21</v>
      </c>
      <c r="AG7" s="24">
        <v>107.08</v>
      </c>
      <c r="AH7" s="24">
        <v>107.01</v>
      </c>
      <c r="AI7" s="24">
        <v>106.11</v>
      </c>
      <c r="AJ7" s="24" t="s">
        <v>102</v>
      </c>
      <c r="AK7" s="24" t="s">
        <v>102</v>
      </c>
      <c r="AL7" s="24">
        <v>413.32</v>
      </c>
      <c r="AM7" s="24">
        <v>413.51</v>
      </c>
      <c r="AN7" s="24">
        <v>413.22</v>
      </c>
      <c r="AO7" s="24" t="s">
        <v>102</v>
      </c>
      <c r="AP7" s="24" t="s">
        <v>102</v>
      </c>
      <c r="AQ7" s="24">
        <v>43.71</v>
      </c>
      <c r="AR7" s="24">
        <v>45.94</v>
      </c>
      <c r="AS7" s="24">
        <v>23.86</v>
      </c>
      <c r="AT7" s="24">
        <v>3.15</v>
      </c>
      <c r="AU7" s="24" t="s">
        <v>102</v>
      </c>
      <c r="AV7" s="24" t="s">
        <v>102</v>
      </c>
      <c r="AW7" s="24">
        <v>25.98</v>
      </c>
      <c r="AX7" s="24">
        <v>26.94</v>
      </c>
      <c r="AY7" s="24">
        <v>28.3</v>
      </c>
      <c r="AZ7" s="24" t="s">
        <v>102</v>
      </c>
      <c r="BA7" s="24" t="s">
        <v>102</v>
      </c>
      <c r="BB7" s="24">
        <v>40.67</v>
      </c>
      <c r="BC7" s="24">
        <v>47.7</v>
      </c>
      <c r="BD7" s="24">
        <v>68.27</v>
      </c>
      <c r="BE7" s="24">
        <v>73.44</v>
      </c>
      <c r="BF7" s="24" t="s">
        <v>102</v>
      </c>
      <c r="BG7" s="24" t="s">
        <v>102</v>
      </c>
      <c r="BH7" s="24">
        <v>3897.8</v>
      </c>
      <c r="BI7" s="24">
        <v>3750.72</v>
      </c>
      <c r="BJ7" s="24">
        <v>3578.51</v>
      </c>
      <c r="BK7" s="24" t="s">
        <v>102</v>
      </c>
      <c r="BL7" s="24" t="s">
        <v>102</v>
      </c>
      <c r="BM7" s="24">
        <v>1050.51</v>
      </c>
      <c r="BN7" s="24">
        <v>1102.01</v>
      </c>
      <c r="BO7" s="24">
        <v>804.98</v>
      </c>
      <c r="BP7" s="24">
        <v>652.82000000000005</v>
      </c>
      <c r="BQ7" s="24" t="s">
        <v>102</v>
      </c>
      <c r="BR7" s="24" t="s">
        <v>102</v>
      </c>
      <c r="BS7" s="24">
        <v>73.19</v>
      </c>
      <c r="BT7" s="24">
        <v>75.84</v>
      </c>
      <c r="BU7" s="24">
        <v>75.489999999999995</v>
      </c>
      <c r="BV7" s="24" t="s">
        <v>102</v>
      </c>
      <c r="BW7" s="24" t="s">
        <v>102</v>
      </c>
      <c r="BX7" s="24">
        <v>82.65</v>
      </c>
      <c r="BY7" s="24">
        <v>82.55</v>
      </c>
      <c r="BZ7" s="24">
        <v>88.71</v>
      </c>
      <c r="CA7" s="24">
        <v>97.61</v>
      </c>
      <c r="CB7" s="24" t="s">
        <v>102</v>
      </c>
      <c r="CC7" s="24" t="s">
        <v>102</v>
      </c>
      <c r="CD7" s="24">
        <v>255.87</v>
      </c>
      <c r="CE7" s="24">
        <v>248.61</v>
      </c>
      <c r="CF7" s="24">
        <v>254.31</v>
      </c>
      <c r="CG7" s="24" t="s">
        <v>102</v>
      </c>
      <c r="CH7" s="24" t="s">
        <v>102</v>
      </c>
      <c r="CI7" s="24">
        <v>186.3</v>
      </c>
      <c r="CJ7" s="24">
        <v>188.38</v>
      </c>
      <c r="CK7" s="24">
        <v>174.8</v>
      </c>
      <c r="CL7" s="24">
        <v>138.29</v>
      </c>
      <c r="CM7" s="24" t="s">
        <v>102</v>
      </c>
      <c r="CN7" s="24" t="s">
        <v>102</v>
      </c>
      <c r="CO7" s="24" t="s">
        <v>102</v>
      </c>
      <c r="CP7" s="24" t="s">
        <v>102</v>
      </c>
      <c r="CQ7" s="24" t="s">
        <v>102</v>
      </c>
      <c r="CR7" s="24" t="s">
        <v>102</v>
      </c>
      <c r="CS7" s="24" t="s">
        <v>102</v>
      </c>
      <c r="CT7" s="24">
        <v>50.53</v>
      </c>
      <c r="CU7" s="24">
        <v>51.42</v>
      </c>
      <c r="CV7" s="24">
        <v>55.82</v>
      </c>
      <c r="CW7" s="24">
        <v>59.1</v>
      </c>
      <c r="CX7" s="24" t="s">
        <v>102</v>
      </c>
      <c r="CY7" s="24" t="s">
        <v>102</v>
      </c>
      <c r="CZ7" s="24">
        <v>84.7</v>
      </c>
      <c r="DA7" s="24">
        <v>85.48</v>
      </c>
      <c r="DB7" s="24">
        <v>85.92</v>
      </c>
      <c r="DC7" s="24" t="s">
        <v>102</v>
      </c>
      <c r="DD7" s="24" t="s">
        <v>102</v>
      </c>
      <c r="DE7" s="24">
        <v>82.08</v>
      </c>
      <c r="DF7" s="24">
        <v>81.34</v>
      </c>
      <c r="DG7" s="24">
        <v>90.67</v>
      </c>
      <c r="DH7" s="24">
        <v>95.82</v>
      </c>
      <c r="DI7" s="24" t="s">
        <v>102</v>
      </c>
      <c r="DJ7" s="24" t="s">
        <v>102</v>
      </c>
      <c r="DK7" s="24">
        <v>31.72</v>
      </c>
      <c r="DL7" s="24">
        <v>33.5</v>
      </c>
      <c r="DM7" s="24">
        <v>35.33</v>
      </c>
      <c r="DN7" s="24" t="s">
        <v>102</v>
      </c>
      <c r="DO7" s="24" t="s">
        <v>102</v>
      </c>
      <c r="DP7" s="24">
        <v>12.7</v>
      </c>
      <c r="DQ7" s="24">
        <v>14.65</v>
      </c>
      <c r="DR7" s="24">
        <v>25.86</v>
      </c>
      <c r="DS7" s="24">
        <v>39.74</v>
      </c>
      <c r="DT7" s="24" t="s">
        <v>102</v>
      </c>
      <c r="DU7" s="24" t="s">
        <v>102</v>
      </c>
      <c r="DV7" s="24">
        <v>0</v>
      </c>
      <c r="DW7" s="24">
        <v>0</v>
      </c>
      <c r="DX7" s="24">
        <v>0</v>
      </c>
      <c r="DY7" s="24" t="s">
        <v>102</v>
      </c>
      <c r="DZ7" s="24" t="s">
        <v>102</v>
      </c>
      <c r="EA7" s="24">
        <v>0</v>
      </c>
      <c r="EB7" s="24">
        <v>0.1</v>
      </c>
      <c r="EC7" s="24">
        <v>1.4</v>
      </c>
      <c r="ED7" s="24">
        <v>7.62</v>
      </c>
      <c r="EE7" s="24" t="s">
        <v>102</v>
      </c>
      <c r="EF7" s="24" t="s">
        <v>102</v>
      </c>
      <c r="EG7" s="24">
        <v>0</v>
      </c>
      <c r="EH7" s="24">
        <v>0</v>
      </c>
      <c r="EI7" s="24">
        <v>0</v>
      </c>
      <c r="EJ7" s="24" t="s">
        <v>102</v>
      </c>
      <c r="EK7" s="24" t="s">
        <v>102</v>
      </c>
      <c r="EL7" s="24">
        <v>1.65</v>
      </c>
      <c r="EM7" s="24">
        <v>0.14000000000000001</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