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５年度決算\02 ①３月公表分【㉙～新規】\07 最終版【HP公開用】\"/>
    </mc:Choice>
  </mc:AlternateContent>
  <xr:revisionPtr revIDLastSave="0" documentId="13_ncr:1_{E6B87A42-95A3-4EC5-ADD8-4F6B8754D384}" xr6:coauthVersionLast="36" xr6:coauthVersionMax="36" xr10:uidLastSave="{00000000-0000-0000-0000-000000000000}"/>
  <bookViews>
    <workbookView xWindow="0" yWindow="0" windowWidth="28800" windowHeight="1138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BE40" i="10"/>
  <c r="AM40" i="10"/>
  <c r="U40" i="10"/>
  <c r="C40" i="10"/>
  <c r="BE39" i="10"/>
  <c r="AM39" i="10"/>
  <c r="U39" i="10"/>
  <c r="C39" i="10"/>
  <c r="BE38" i="10"/>
  <c r="AM38" i="10"/>
  <c r="C38" i="10"/>
  <c r="BE37" i="10"/>
  <c r="AM37" i="10"/>
  <c r="C37" i="10"/>
  <c r="C36" i="10"/>
  <c r="C35" i="10"/>
  <c r="CO34" i="10"/>
  <c r="CO35" i="10" s="1"/>
  <c r="CO36" i="10" s="1"/>
  <c r="CO37" i="10" s="1"/>
  <c r="CO38" i="10" s="1"/>
  <c r="CO39" i="10" s="1"/>
  <c r="CO40" i="10" s="1"/>
  <c r="BW34" i="10"/>
  <c r="BW35" i="10" s="1"/>
  <c r="BW36" i="10" s="1"/>
  <c r="BW37" i="10" s="1"/>
  <c r="BW38" i="10" s="1"/>
  <c r="BW39" i="10" s="1"/>
  <c r="BW40" i="10" s="1"/>
  <c r="BW41" i="10" s="1"/>
  <c r="C34" i="10"/>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 r="BE35" i="10" s="1"/>
  <c r="BE36" i="10" s="1"/>
</calcChain>
</file>

<file path=xl/sharedStrings.xml><?xml version="1.0" encoding="utf-8"?>
<sst xmlns="http://schemas.openxmlformats.org/spreadsheetml/2006/main" count="1106" uniqueCount="579">
  <si>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</si>
  <si>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</si>
  <si>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</si>
  <si>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</si>
  <si>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</si>
  <si>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</si>
  <si>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</si>
  <si>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</si>
  <si>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</si>
  <si>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</si>
  <si>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</si>
  <si>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</si>
  <si>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</si>
  <si>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</si>
  <si>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</si>
  <si>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</si>
  <si>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</si>
  <si>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</si>
  <si>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</si>
  <si>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</si>
  <si>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</si>
  <si>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</si>
  <si>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</si>
  <si>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</si>
  <si>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</si>
  <si>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</si>
  <si>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</si>
  <si>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</si>
  <si>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</si>
  <si>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</si>
  <si>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</si>
  <si>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</si>
  <si>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</si>
  <si>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</si>
  <si>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</si>
  <si>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</si>
  <si>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</si>
  <si>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</si>
  <si>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</si>
  <si>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</si>
  <si>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</si>
  <si>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</si>
  <si>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</si>
  <si>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</si>
  <si>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</si>
  <si>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</si>
  <si>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</si>
  <si>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</si>
  <si>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</si>
  <si>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</si>
  <si>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</si>
  <si>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</si>
  <si>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</si>
  <si>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</si>
  <si>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</si>
  <si>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</si>
  <si>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</si>
  <si>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</si>
  <si>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</si>
  <si>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</si>
  <si>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</si>
  <si>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</si>
  <si>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</si>
  <si>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</si>
  <si>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</si>
  <si>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</si>
  <si>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</si>
  <si>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</si>
  <si>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</si>
  <si>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</si>
  <si>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</si>
  <si>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</si>
  <si>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</si>
  <si>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</si>
  <si>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</si>
  <si>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</si>
  <si>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</si>
  <si>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</si>
  <si>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</si>
  <si>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</si>
  <si>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</si>
  <si>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</si>
  <si>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</si>
  <si>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</si>
  <si>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</si>
  <si>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</si>
  <si>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</si>
  <si>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</si>
  <si>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</si>
  <si>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</si>
  <si>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</si>
  <si>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</si>
  <si>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</si>
  <si>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</si>
  <si>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京丹後市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</si>
  <si>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</si>
  <si>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</si>
  <si>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</si>
  <si>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</si>
  <si>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</si>
  <si>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</si>
  <si>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</si>
  <si>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</si>
  <si>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</si>
  <si>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</si>
  <si>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</si>
  <si>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</si>
  <si>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</si>
  <si>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</si>
  <si>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</si>
  <si>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</si>
  <si>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</si>
  <si>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</si>
  <si>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</si>
  <si>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</si>
  <si>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</si>
  <si>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</si>
  <si>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</si>
  <si>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</si>
  <si>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</si>
  <si>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</si>
  <si>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</si>
  <si>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</si>
  <si>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</si>
  <si>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</si>
  <si>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</si>
  <si>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</si>
  <si>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</si>
  <si>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</si>
  <si>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</si>
  <si>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</si>
  <si>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</si>
  <si>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</si>
  <si>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</si>
  <si>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</si>
  <si>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</si>
  <si>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</si>
  <si>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</si>
  <si>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</si>
  <si>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</si>
  <si>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</si>
  <si>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</si>
  <si>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6"/>
  </si>
  <si>
    <t>病院事業会計</t>
    <phoneticPr fontId="5"/>
  </si>
  <si>
    <t>うち日本人(％)</t>
    <phoneticPr fontId="5"/>
  </si>
  <si>
    <t>-2.0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</si>
  <si>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</si>
  <si>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</si>
  <si>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</si>
  <si>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</si>
  <si>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</si>
  <si>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</si>
  <si>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</si>
  <si>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</si>
  <si>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</si>
  <si>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</si>
  <si>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</si>
  <si>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</si>
  <si>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</si>
  <si>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</si>
  <si>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</si>
  <si>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</si>
  <si>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</si>
  <si>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</si>
  <si>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</si>
  <si>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</si>
  <si>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</si>
  <si>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</si>
  <si>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</si>
  <si>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</si>
  <si>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</si>
  <si>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</si>
  <si>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</si>
  <si>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</si>
  <si>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</si>
  <si>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</si>
  <si>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</si>
  <si>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</si>
  <si>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</si>
  <si>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</si>
  <si>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</si>
  <si>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</si>
  <si>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</si>
  <si>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</si>
  <si>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</si>
  <si>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</si>
  <si>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</si>
  <si>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</si>
  <si>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</si>
  <si>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</si>
  <si>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</si>
  <si>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</si>
  <si>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</si>
  <si>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</si>
  <si>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</si>
  <si>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</si>
  <si>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</si>
  <si>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</si>
  <si>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</si>
  <si>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</si>
  <si>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</si>
  <si>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</si>
  <si>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</si>
  <si>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</si>
  <si>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京都府京丹後市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</si>
  <si>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</si>
  <si>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</si>
  <si>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</si>
  <si>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</si>
  <si>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</si>
  <si>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</si>
  <si>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</si>
  <si>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</si>
  <si>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</si>
  <si>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</si>
  <si>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</si>
  <si>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</si>
  <si>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</si>
  <si>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</si>
  <si>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</si>
  <si>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</si>
  <si>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</si>
  <si>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</si>
  <si>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</si>
  <si>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</si>
  <si>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</si>
  <si>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</si>
  <si>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</si>
  <si>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</si>
  <si>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</si>
  <si>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</si>
  <si>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</si>
  <si>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</si>
  <si>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</si>
  <si>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</si>
  <si>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</si>
  <si>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</si>
  <si>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</si>
  <si>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</si>
  <si>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</si>
  <si>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</si>
  <si>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</si>
  <si>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</si>
  <si>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</si>
  <si>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</si>
  <si>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</si>
  <si>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</si>
  <si>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</si>
  <si>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</si>
  <si>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</si>
  <si>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</si>
  <si>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</si>
  <si>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</si>
  <si>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</si>
  <si>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</si>
  <si>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</si>
  <si>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</si>
  <si>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</si>
  <si>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</si>
  <si>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</si>
  <si>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</si>
  <si>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</si>
  <si>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</si>
  <si>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</si>
  <si>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</si>
  <si>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</si>
  <si>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</si>
  <si>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</si>
  <si>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</si>
  <si>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</si>
  <si>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</si>
  <si>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</si>
  <si>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</si>
  <si>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</si>
  <si>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</si>
  <si>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</si>
  <si>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</si>
  <si>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</si>
  <si>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</si>
  <si>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</si>
  <si>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</si>
  <si>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</si>
  <si>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</si>
  <si>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</si>
  <si>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</si>
  <si>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</si>
  <si>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</si>
  <si>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</si>
  <si>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</si>
  <si>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</si>
  <si>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</si>
  <si>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</si>
  <si>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</si>
  <si>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</si>
  <si>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</si>
  <si>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</si>
  <si>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</si>
  <si>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</si>
  <si>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</si>
  <si>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</si>
  <si>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</si>
  <si>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</si>
  <si>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</si>
  <si>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</si>
  <si>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</si>
  <si>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</si>
  <si>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</si>
  <si>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</si>
  <si>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</si>
  <si>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</si>
  <si>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</si>
  <si>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</si>
  <si>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</si>
  <si>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</si>
  <si>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</si>
  <si>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</si>
  <si>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</si>
  <si>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</si>
  <si>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</si>
  <si>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</si>
  <si>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</si>
  <si>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</si>
  <si>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</si>
  <si>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</si>
  <si>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</si>
  <si>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</si>
  <si>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</si>
  <si>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</si>
  <si>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</si>
  <si>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</si>
  <si>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</si>
  <si>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</si>
  <si>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</si>
  <si>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</si>
  <si>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</si>
  <si>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</si>
  <si>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</si>
  <si>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</si>
  <si>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</si>
  <si>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</si>
  <si>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</si>
  <si>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</si>
  <si>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</si>
  <si>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</si>
  <si>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</si>
  <si>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</si>
  <si>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</si>
  <si>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</si>
  <si>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</si>
  <si>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</si>
  <si>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</si>
  <si>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</si>
  <si>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</si>
  <si>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</si>
  <si>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</si>
  <si>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京都府京丹後市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</si>
  <si>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</si>
  <si>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</si>
  <si>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</si>
  <si>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</si>
  <si>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</si>
  <si>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</si>
  <si>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</si>
  <si>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</si>
  <si>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</si>
  <si>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</si>
  <si>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</si>
  <si>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</si>
  <si>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</si>
  <si>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</si>
  <si>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</si>
  <si>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</si>
  <si>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</si>
  <si>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</si>
  <si>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</si>
  <si>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</si>
  <si>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</si>
  <si>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</si>
  <si>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</si>
  <si>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</si>
  <si>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</si>
  <si>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</si>
  <si>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</si>
  <si>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</si>
  <si>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</si>
  <si>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</si>
  <si>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</si>
  <si>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</si>
  <si>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</si>
  <si>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</si>
  <si>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国民健康保険直営診療所事業特別会計</t>
    <phoneticPr fontId="5"/>
  </si>
  <si>
    <t>介護保険事業特別会計</t>
    <phoneticPr fontId="5"/>
  </si>
  <si>
    <t>後期高齢者医療事業特別会計</t>
    <phoneticPr fontId="5"/>
  </si>
  <si>
    <t>介護サービス事業特別会計</t>
    <phoneticPr fontId="5"/>
  </si>
  <si>
    <t>水道事業会計</t>
    <phoneticPr fontId="5"/>
  </si>
  <si>
    <t>法適用企業</t>
    <phoneticPr fontId="5"/>
  </si>
  <si>
    <t>下水道事業会計</t>
    <phoneticPr fontId="5"/>
  </si>
  <si>
    <t>市民太陽光発電所事業特別会計</t>
    <phoneticPr fontId="5"/>
  </si>
  <si>
    <t>法非適用企業</t>
    <phoneticPr fontId="5"/>
  </si>
  <si>
    <t>工業用地造成事業特別会計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</si>
  <si>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</si>
  <si>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</si>
  <si>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</si>
  <si>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</si>
  <si>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</si>
  <si>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</si>
  <si>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</si>
  <si>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</si>
  <si>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</si>
  <si>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</si>
  <si>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</si>
  <si>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</si>
  <si>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</si>
  <si>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</si>
  <si>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</si>
  <si>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</si>
  <si>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</si>
  <si>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</si>
  <si>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</si>
  <si>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</si>
  <si>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</si>
  <si>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</si>
  <si>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</si>
  <si>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</si>
  <si>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</si>
  <si>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</si>
  <si>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</si>
  <si>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</si>
  <si>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</si>
  <si>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</si>
  <si>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</si>
  <si>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</si>
  <si>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</si>
  <si>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</si>
  <si>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</si>
  <si>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</si>
  <si>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</si>
  <si>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</si>
  <si>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</si>
  <si>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</si>
  <si>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</si>
  <si>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</si>
  <si>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</si>
  <si>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</si>
  <si>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</si>
  <si>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</si>
  <si>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</si>
  <si>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</si>
  <si>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</si>
  <si>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</si>
  <si>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</si>
  <si>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</si>
  <si>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</si>
  <si>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</si>
  <si>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</si>
  <si>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</si>
  <si>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</si>
  <si>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</si>
  <si>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</si>
  <si>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</si>
  <si>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</si>
  <si>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</si>
  <si>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</si>
  <si>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</si>
  <si>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</si>
  <si>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</si>
  <si>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</si>
  <si>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</si>
  <si>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</si>
  <si>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</si>
  <si>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</si>
  <si>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</si>
  <si>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</si>
  <si>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</si>
  <si>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</si>
  <si>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</si>
  <si>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</si>
  <si>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</si>
  <si>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</si>
  <si>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</si>
  <si>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</si>
  <si>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</si>
  <si>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</si>
  <si>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</si>
  <si>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</si>
  <si>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</si>
  <si>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</si>
  <si>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</si>
  <si>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</si>
  <si>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</si>
  <si>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</si>
  <si>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</si>
  <si>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</si>
  <si>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</si>
  <si>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</si>
  <si>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</si>
  <si>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</si>
  <si>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</si>
  <si>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</si>
  <si>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</si>
  <si>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</si>
  <si>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</si>
  <si>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</si>
  <si>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</si>
  <si>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</si>
  <si>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</si>
  <si>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</si>
  <si>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</si>
  <si>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</si>
  <si>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</si>
  <si>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</si>
  <si>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</si>
  <si>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</si>
  <si>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</si>
  <si>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</si>
  <si>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</si>
  <si>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</si>
  <si>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</si>
  <si>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</si>
  <si>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</si>
  <si>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</si>
  <si>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</si>
  <si>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</si>
  <si>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</si>
  <si>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</si>
  <si>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</si>
  <si>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</si>
  <si>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</si>
  <si>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</si>
  <si>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</si>
  <si>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</si>
  <si>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</si>
  <si>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</si>
  <si>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</si>
  <si>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</si>
  <si>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</si>
  <si>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1.28</t>
  </si>
  <si>
    <t>病院事業会計</t>
  </si>
  <si>
    <t>▲ 2.16</t>
  </si>
  <si>
    <t>▲ 2.56</t>
  </si>
  <si>
    <t>▲ 0.67</t>
  </si>
  <si>
    <t>▲ 0.22</t>
  </si>
  <si>
    <t>水道事業会計</t>
  </si>
  <si>
    <t>一般会計</t>
  </si>
  <si>
    <t>下水道事業会計</t>
  </si>
  <si>
    <t>介護保険事業特別会計</t>
  </si>
  <si>
    <t>国民健康保険事業特別会計</t>
  </si>
  <si>
    <t>国民健康保険直営診療所事業特別会計</t>
  </si>
  <si>
    <t>宅地造成事業特別会計</t>
  </si>
  <si>
    <t>その他会計（赤字）</t>
  </si>
  <si>
    <t>その他会計（黒字）</t>
  </si>
  <si>
    <t>R01</t>
    <phoneticPr fontId="5"/>
  </si>
  <si>
    <t>R02</t>
    <phoneticPr fontId="5"/>
  </si>
  <si>
    <t>R03</t>
    <phoneticPr fontId="5"/>
  </si>
  <si>
    <t>R04</t>
    <phoneticPr fontId="5"/>
  </si>
  <si>
    <t>R05</t>
    <phoneticPr fontId="5"/>
  </si>
  <si>
    <t>-</t>
    <phoneticPr fontId="2"/>
  </si>
  <si>
    <t>京都府市町村職員退職手当組合</t>
  </si>
  <si>
    <t>京都府後期高齢者医療広域連合（一般会計）</t>
  </si>
  <si>
    <t>京都府後期高齢者医療広域連合（特別会計）</t>
  </si>
  <si>
    <t>京都府住宅新築資金等貸付事業管理組合（一般会計）</t>
  </si>
  <si>
    <t>京都府住宅新築資金等貸付事業管理組合（特別会計）</t>
  </si>
  <si>
    <t>京都府自治会館管理組合</t>
  </si>
  <si>
    <t>京都府市町村議会議員公務災害補償等組合</t>
  </si>
  <si>
    <t>京都地方税機構</t>
  </si>
  <si>
    <t>京都府丹後文化事業団</t>
  </si>
  <si>
    <t>京丹後市公園緑化事業団</t>
  </si>
  <si>
    <t>丹後地域地場産業振興センター</t>
  </si>
  <si>
    <t>テンキテンキ村</t>
  </si>
  <si>
    <t>くみはま縣</t>
  </si>
  <si>
    <t>京丹後市総合サービス</t>
  </si>
  <si>
    <t>京丹後製茶</t>
  </si>
  <si>
    <t>-</t>
    <phoneticPr fontId="2"/>
  </si>
  <si>
    <t>ふるさと応援基金</t>
  </si>
  <si>
    <t>過疎地域振興基金</t>
  </si>
  <si>
    <t>合併特例措置逓減対策準備基金</t>
  </si>
  <si>
    <t>韓哲・まちづくり夢基金</t>
  </si>
  <si>
    <t>都市拠点等整備まちづくり推進基金</t>
    <rPh sb="0" eb="4">
      <t>トシキョテン</t>
    </rPh>
    <rPh sb="4" eb="5">
      <t>トウ</t>
    </rPh>
    <rPh sb="5" eb="7">
      <t>セイビ</t>
    </rPh>
    <rPh sb="12" eb="16">
      <t>スイシンキキン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</si>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</sst>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70166</c:v>
                </c:pt>
                <c:pt idx="1">
                  <c:v>70329</c:v>
                </c:pt>
                <c:pt idx="2">
                  <c:v>71871</c:v>
                </c:pt>
                <c:pt idx="3">
                  <c:v>71807</c:v>
                </c:pt>
                <c:pt idx="4">
                  <c:v>80821</c:v>
                </c:pt>
              </c:numCache>
            </c:numRef>
          </c:val>
          <c:smooth val="0"/>
          <c:extLst>
            <c:ext xmlns:c16="http://schemas.microsoft.com/office/drawing/2014/chart" uri="{C3380CC4-5D6E-409C-BE32-E72D297353CC}">
              <c16:uniqueId val="{00000000-9170-4476-A978-8FBA0283807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80188</c:v>
                </c:pt>
                <c:pt idx="1">
                  <c:v>73447</c:v>
                </c:pt>
                <c:pt idx="2">
                  <c:v>58011</c:v>
                </c:pt>
                <c:pt idx="3">
                  <c:v>75499</c:v>
                </c:pt>
                <c:pt idx="4">
                  <c:v>81620</c:v>
                </c:pt>
              </c:numCache>
            </c:numRef>
          </c:val>
          <c:smooth val="0"/>
          <c:extLst>
            <c:ext xmlns:c16="http://schemas.microsoft.com/office/drawing/2014/chart" uri="{C3380CC4-5D6E-409C-BE32-E72D297353CC}">
              <c16:uniqueId val="{00000001-9170-4476-A978-8FBA0283807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3.8</c:v>
                </c:pt>
                <c:pt idx="1">
                  <c:v>4.32</c:v>
                </c:pt>
                <c:pt idx="2">
                  <c:v>4.9000000000000004</c:v>
                </c:pt>
                <c:pt idx="3">
                  <c:v>5.71</c:v>
                </c:pt>
                <c:pt idx="4">
                  <c:v>4.43</c:v>
                </c:pt>
              </c:numCache>
            </c:numRef>
          </c:val>
          <c:extLst>
            <c:ext xmlns:c16="http://schemas.microsoft.com/office/drawing/2014/chart" uri="{C3380CC4-5D6E-409C-BE32-E72D297353CC}">
              <c16:uniqueId val="{00000000-A81E-4C66-9DE2-BA6C7E7AF70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10.6</c:v>
                </c:pt>
                <c:pt idx="1">
                  <c:v>12.24</c:v>
                </c:pt>
                <c:pt idx="2">
                  <c:v>15.01</c:v>
                </c:pt>
                <c:pt idx="3">
                  <c:v>18.18</c:v>
                </c:pt>
                <c:pt idx="4">
                  <c:v>18.190000000000001</c:v>
                </c:pt>
              </c:numCache>
            </c:numRef>
          </c:val>
          <c:extLst>
            <c:ext xmlns:c16="http://schemas.microsoft.com/office/drawing/2014/chart" uri="{C3380CC4-5D6E-409C-BE32-E72D297353CC}">
              <c16:uniqueId val="{00000001-A81E-4C66-9DE2-BA6C7E7AF70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2.5099999999999998</c:v>
                </c:pt>
                <c:pt idx="1">
                  <c:v>2.6</c:v>
                </c:pt>
                <c:pt idx="2">
                  <c:v>3.81</c:v>
                </c:pt>
                <c:pt idx="3">
                  <c:v>3.65</c:v>
                </c:pt>
                <c:pt idx="4">
                  <c:v>-1.28</c:v>
                </c:pt>
              </c:numCache>
            </c:numRef>
          </c:val>
          <c:smooth val="0"/>
          <c:extLst>
            <c:ext xmlns:c16="http://schemas.microsoft.com/office/drawing/2014/chart" uri="{C3380CC4-5D6E-409C-BE32-E72D297353CC}">
              <c16:uniqueId val="{00000002-A81E-4C66-9DE2-BA6C7E7AF70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2.9</c:v>
                </c:pt>
                <c:pt idx="2">
                  <c:v>#N/A</c:v>
                </c:pt>
                <c:pt idx="3">
                  <c:v>0.39</c:v>
                </c:pt>
                <c:pt idx="4">
                  <c:v>#N/A</c:v>
                </c:pt>
                <c:pt idx="5">
                  <c:v>0.38</c:v>
                </c:pt>
                <c:pt idx="6">
                  <c:v>#N/A</c:v>
                </c:pt>
                <c:pt idx="7">
                  <c:v>0.35</c:v>
                </c:pt>
                <c:pt idx="8">
                  <c:v>#N/A</c:v>
                </c:pt>
                <c:pt idx="9">
                  <c:v>0.34</c:v>
                </c:pt>
              </c:numCache>
            </c:numRef>
          </c:val>
          <c:extLst>
            <c:ext xmlns:c16="http://schemas.microsoft.com/office/drawing/2014/chart" uri="{C3380CC4-5D6E-409C-BE32-E72D297353CC}">
              <c16:uniqueId val="{00000000-FDA0-41F9-8D6C-0E7024FF38D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DA0-41F9-8D6C-0E7024FF38D7}"/>
            </c:ext>
          </c:extLst>
        </c:ser>
        <c:ser>
          <c:idx val="2"/>
          <c:order val="2"/>
          <c:tx>
            <c:strRef>
              <c:f>データシート!$A$29</c:f>
              <c:strCache>
                <c:ptCount val="1"/>
                <c:pt idx="0">
                  <c:v>宅地造成事業特別会計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0.23</c:v>
                </c:pt>
                <c:pt idx="2">
                  <c:v>#N/A</c:v>
                </c:pt>
                <c:pt idx="3">
                  <c:v>0.22</c:v>
                </c:pt>
                <c:pt idx="4">
                  <c:v>#N/A</c:v>
                </c:pt>
                <c:pt idx="5">
                  <c:v>0.21</c:v>
                </c:pt>
                <c:pt idx="6">
                  <c:v>#N/A</c:v>
                </c:pt>
                <c:pt idx="7">
                  <c:v>0.22</c:v>
                </c:pt>
                <c:pt idx="8">
                  <c:v>#N/A</c:v>
                </c:pt>
                <c:pt idx="9">
                  <c:v>0.21</c:v>
                </c:pt>
              </c:numCache>
            </c:numRef>
          </c:val>
          <c:extLst>
            <c:ext xmlns:c16="http://schemas.microsoft.com/office/drawing/2014/chart" uri="{C3380CC4-5D6E-409C-BE32-E72D297353CC}">
              <c16:uniqueId val="{00000002-FDA0-41F9-8D6C-0E7024FF38D7}"/>
            </c:ext>
          </c:extLst>
        </c:ser>
        <c:ser>
          <c:idx val="3"/>
          <c:order val="3"/>
          <c:tx>
            <c:strRef>
              <c:f>データシート!$A$30</c:f>
              <c:strCache>
                <c:ptCount val="1"/>
                <c:pt idx="0">
                  <c:v>国民健康保険直営診療所事業特別会計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0.17</c:v>
                </c:pt>
                <c:pt idx="2">
                  <c:v>#N/A</c:v>
                </c:pt>
                <c:pt idx="3">
                  <c:v>0.2</c:v>
                </c:pt>
                <c:pt idx="4">
                  <c:v>#N/A</c:v>
                </c:pt>
                <c:pt idx="5">
                  <c:v>0.25</c:v>
                </c:pt>
                <c:pt idx="6">
                  <c:v>#N/A</c:v>
                </c:pt>
                <c:pt idx="7">
                  <c:v>0.28999999999999998</c:v>
                </c:pt>
                <c:pt idx="8">
                  <c:v>#N/A</c:v>
                </c:pt>
                <c:pt idx="9">
                  <c:v>0.22</c:v>
                </c:pt>
              </c:numCache>
            </c:numRef>
          </c:val>
          <c:extLst>
            <c:ext xmlns:c16="http://schemas.microsoft.com/office/drawing/2014/chart" uri="{C3380CC4-5D6E-409C-BE32-E72D297353CC}">
              <c16:uniqueId val="{00000003-FDA0-41F9-8D6C-0E7024FF38D7}"/>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1.46</c:v>
                </c:pt>
                <c:pt idx="2">
                  <c:v>#N/A</c:v>
                </c:pt>
                <c:pt idx="3">
                  <c:v>1.92</c:v>
                </c:pt>
                <c:pt idx="4">
                  <c:v>#N/A</c:v>
                </c:pt>
                <c:pt idx="5">
                  <c:v>2.81</c:v>
                </c:pt>
                <c:pt idx="6">
                  <c:v>#N/A</c:v>
                </c:pt>
                <c:pt idx="7">
                  <c:v>0.66</c:v>
                </c:pt>
                <c:pt idx="8">
                  <c:v>#N/A</c:v>
                </c:pt>
                <c:pt idx="9">
                  <c:v>0.35</c:v>
                </c:pt>
              </c:numCache>
            </c:numRef>
          </c:val>
          <c:extLst>
            <c:ext xmlns:c16="http://schemas.microsoft.com/office/drawing/2014/chart" uri="{C3380CC4-5D6E-409C-BE32-E72D297353CC}">
              <c16:uniqueId val="{00000004-FDA0-41F9-8D6C-0E7024FF38D7}"/>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0.28999999999999998</c:v>
                </c:pt>
                <c:pt idx="2">
                  <c:v>#N/A</c:v>
                </c:pt>
                <c:pt idx="3">
                  <c:v>0.38</c:v>
                </c:pt>
                <c:pt idx="4">
                  <c:v>#N/A</c:v>
                </c:pt>
                <c:pt idx="5">
                  <c:v>0.46</c:v>
                </c:pt>
                <c:pt idx="6">
                  <c:v>#N/A</c:v>
                </c:pt>
                <c:pt idx="7">
                  <c:v>0.73</c:v>
                </c:pt>
                <c:pt idx="8">
                  <c:v>#N/A</c:v>
                </c:pt>
                <c:pt idx="9">
                  <c:v>0.93</c:v>
                </c:pt>
              </c:numCache>
            </c:numRef>
          </c:val>
          <c:extLst>
            <c:ext xmlns:c16="http://schemas.microsoft.com/office/drawing/2014/chart" uri="{C3380CC4-5D6E-409C-BE32-E72D297353CC}">
              <c16:uniqueId val="{00000005-FDA0-41F9-8D6C-0E7024FF38D7}"/>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0.72</c:v>
                </c:pt>
                <c:pt idx="4">
                  <c:v>#N/A</c:v>
                </c:pt>
                <c:pt idx="5">
                  <c:v>1.46</c:v>
                </c:pt>
                <c:pt idx="6">
                  <c:v>#N/A</c:v>
                </c:pt>
                <c:pt idx="7">
                  <c:v>1.61</c:v>
                </c:pt>
                <c:pt idx="8">
                  <c:v>#N/A</c:v>
                </c:pt>
                <c:pt idx="9">
                  <c:v>1.19</c:v>
                </c:pt>
              </c:numCache>
            </c:numRef>
          </c:val>
          <c:extLst>
            <c:ext xmlns:c16="http://schemas.microsoft.com/office/drawing/2014/chart" uri="{C3380CC4-5D6E-409C-BE32-E72D297353CC}">
              <c16:uniqueId val="{00000006-FDA0-41F9-8D6C-0E7024FF38D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3.79</c:v>
                </c:pt>
                <c:pt idx="2">
                  <c:v>#N/A</c:v>
                </c:pt>
                <c:pt idx="3">
                  <c:v>4.3099999999999996</c:v>
                </c:pt>
                <c:pt idx="4">
                  <c:v>#N/A</c:v>
                </c:pt>
                <c:pt idx="5">
                  <c:v>4.8899999999999997</c:v>
                </c:pt>
                <c:pt idx="6">
                  <c:v>#N/A</c:v>
                </c:pt>
                <c:pt idx="7">
                  <c:v>5.71</c:v>
                </c:pt>
                <c:pt idx="8">
                  <c:v>#N/A</c:v>
                </c:pt>
                <c:pt idx="9">
                  <c:v>4.42</c:v>
                </c:pt>
              </c:numCache>
            </c:numRef>
          </c:val>
          <c:extLst>
            <c:ext xmlns:c16="http://schemas.microsoft.com/office/drawing/2014/chart" uri="{C3380CC4-5D6E-409C-BE32-E72D297353CC}">
              <c16:uniqueId val="{00000007-FDA0-41F9-8D6C-0E7024FF38D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6.28</c:v>
                </c:pt>
                <c:pt idx="2">
                  <c:v>#N/A</c:v>
                </c:pt>
                <c:pt idx="3">
                  <c:v>6.04</c:v>
                </c:pt>
                <c:pt idx="4">
                  <c:v>#N/A</c:v>
                </c:pt>
                <c:pt idx="5">
                  <c:v>5.24</c:v>
                </c:pt>
                <c:pt idx="6">
                  <c:v>#N/A</c:v>
                </c:pt>
                <c:pt idx="7">
                  <c:v>5.5</c:v>
                </c:pt>
                <c:pt idx="8">
                  <c:v>#N/A</c:v>
                </c:pt>
                <c:pt idx="9">
                  <c:v>5.08</c:v>
                </c:pt>
              </c:numCache>
            </c:numRef>
          </c:val>
          <c:extLst>
            <c:ext xmlns:c16="http://schemas.microsoft.com/office/drawing/2014/chart" uri="{C3380CC4-5D6E-409C-BE32-E72D297353CC}">
              <c16:uniqueId val="{00000008-FDA0-41F9-8D6C-0E7024FF38D7}"/>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2.16</c:v>
                </c:pt>
                <c:pt idx="1">
                  <c:v>#N/A</c:v>
                </c:pt>
                <c:pt idx="2">
                  <c:v>2.56</c:v>
                </c:pt>
                <c:pt idx="3">
                  <c:v>#N/A</c:v>
                </c:pt>
                <c:pt idx="4">
                  <c:v>0.67</c:v>
                </c:pt>
                <c:pt idx="5">
                  <c:v>#N/A</c:v>
                </c:pt>
                <c:pt idx="6">
                  <c:v>#N/A</c:v>
                </c:pt>
                <c:pt idx="7">
                  <c:v>0.15</c:v>
                </c:pt>
                <c:pt idx="8">
                  <c:v>0.22</c:v>
                </c:pt>
                <c:pt idx="9">
                  <c:v>#N/A</c:v>
                </c:pt>
              </c:numCache>
            </c:numRef>
          </c:val>
          <c:extLst>
            <c:ext xmlns:c16="http://schemas.microsoft.com/office/drawing/2014/chart" uri="{C3380CC4-5D6E-409C-BE32-E72D297353CC}">
              <c16:uniqueId val="{00000009-FDA0-41F9-8D6C-0E7024FF38D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4466</c:v>
                </c:pt>
                <c:pt idx="5">
                  <c:v>4436</c:v>
                </c:pt>
                <c:pt idx="8">
                  <c:v>4488</c:v>
                </c:pt>
                <c:pt idx="11">
                  <c:v>4492</c:v>
                </c:pt>
                <c:pt idx="14">
                  <c:v>4341</c:v>
                </c:pt>
              </c:numCache>
            </c:numRef>
          </c:val>
          <c:extLst>
            <c:ext xmlns:c16="http://schemas.microsoft.com/office/drawing/2014/chart" uri="{C3380CC4-5D6E-409C-BE32-E72D297353CC}">
              <c16:uniqueId val="{00000000-DDCE-48A8-BE60-0838AA6CC66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DCE-48A8-BE60-0838AA6CC66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20</c:v>
                </c:pt>
                <c:pt idx="3">
                  <c:v>17</c:v>
                </c:pt>
                <c:pt idx="6">
                  <c:v>15</c:v>
                </c:pt>
                <c:pt idx="9">
                  <c:v>12</c:v>
                </c:pt>
                <c:pt idx="12">
                  <c:v>9</c:v>
                </c:pt>
              </c:numCache>
            </c:numRef>
          </c:val>
          <c:extLst>
            <c:ext xmlns:c16="http://schemas.microsoft.com/office/drawing/2014/chart" uri="{C3380CC4-5D6E-409C-BE32-E72D297353CC}">
              <c16:uniqueId val="{00000002-DDCE-48A8-BE60-0838AA6CC66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DCE-48A8-BE60-0838AA6CC66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1645</c:v>
                </c:pt>
                <c:pt idx="3">
                  <c:v>1783</c:v>
                </c:pt>
                <c:pt idx="6">
                  <c:v>1926</c:v>
                </c:pt>
                <c:pt idx="9">
                  <c:v>1937</c:v>
                </c:pt>
                <c:pt idx="12">
                  <c:v>1911</c:v>
                </c:pt>
              </c:numCache>
            </c:numRef>
          </c:val>
          <c:extLst>
            <c:ext xmlns:c16="http://schemas.microsoft.com/office/drawing/2014/chart" uri="{C3380CC4-5D6E-409C-BE32-E72D297353CC}">
              <c16:uniqueId val="{00000004-DDCE-48A8-BE60-0838AA6CC66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10</c:v>
                </c:pt>
                <c:pt idx="3">
                  <c:v>10</c:v>
                </c:pt>
                <c:pt idx="6">
                  <c:v>10</c:v>
                </c:pt>
                <c:pt idx="9">
                  <c:v>10</c:v>
                </c:pt>
                <c:pt idx="12">
                  <c:v>10</c:v>
                </c:pt>
              </c:numCache>
            </c:numRef>
          </c:val>
          <c:extLst>
            <c:ext xmlns:c16="http://schemas.microsoft.com/office/drawing/2014/chart" uri="{C3380CC4-5D6E-409C-BE32-E72D297353CC}">
              <c16:uniqueId val="{00000005-DDCE-48A8-BE60-0838AA6CC66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DCE-48A8-BE60-0838AA6CC66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4694</c:v>
                </c:pt>
                <c:pt idx="3">
                  <c:v>4615</c:v>
                </c:pt>
                <c:pt idx="6">
                  <c:v>4659</c:v>
                </c:pt>
                <c:pt idx="9">
                  <c:v>4697</c:v>
                </c:pt>
                <c:pt idx="12">
                  <c:v>4509</c:v>
                </c:pt>
              </c:numCache>
            </c:numRef>
          </c:val>
          <c:extLst>
            <c:ext xmlns:c16="http://schemas.microsoft.com/office/drawing/2014/chart" uri="{C3380CC4-5D6E-409C-BE32-E72D297353CC}">
              <c16:uniqueId val="{00000007-DDCE-48A8-BE60-0838AA6CC66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1903</c:v>
                </c:pt>
                <c:pt idx="2">
                  <c:v>#N/A</c:v>
                </c:pt>
                <c:pt idx="3">
                  <c:v>#N/A</c:v>
                </c:pt>
                <c:pt idx="4">
                  <c:v>1989</c:v>
                </c:pt>
                <c:pt idx="5">
                  <c:v>#N/A</c:v>
                </c:pt>
                <c:pt idx="6">
                  <c:v>#N/A</c:v>
                </c:pt>
                <c:pt idx="7">
                  <c:v>2122</c:v>
                </c:pt>
                <c:pt idx="8">
                  <c:v>#N/A</c:v>
                </c:pt>
                <c:pt idx="9">
                  <c:v>#N/A</c:v>
                </c:pt>
                <c:pt idx="10">
                  <c:v>2164</c:v>
                </c:pt>
                <c:pt idx="11">
                  <c:v>#N/A</c:v>
                </c:pt>
                <c:pt idx="12">
                  <c:v>#N/A</c:v>
                </c:pt>
                <c:pt idx="13">
                  <c:v>2098</c:v>
                </c:pt>
                <c:pt idx="14">
                  <c:v>#N/A</c:v>
                </c:pt>
              </c:numCache>
            </c:numRef>
          </c:val>
          <c:smooth val="0"/>
          <c:extLst>
            <c:ext xmlns:c16="http://schemas.microsoft.com/office/drawing/2014/chart" uri="{C3380CC4-5D6E-409C-BE32-E72D297353CC}">
              <c16:uniqueId val="{00000008-DDCE-48A8-BE60-0838AA6CC66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44248</c:v>
                </c:pt>
                <c:pt idx="5">
                  <c:v>43461</c:v>
                </c:pt>
                <c:pt idx="8">
                  <c:v>42203</c:v>
                </c:pt>
                <c:pt idx="11">
                  <c:v>40614</c:v>
                </c:pt>
                <c:pt idx="14">
                  <c:v>39363</c:v>
                </c:pt>
              </c:numCache>
            </c:numRef>
          </c:val>
          <c:extLst>
            <c:ext xmlns:c16="http://schemas.microsoft.com/office/drawing/2014/chart" uri="{C3380CC4-5D6E-409C-BE32-E72D297353CC}">
              <c16:uniqueId val="{00000000-1549-4584-9201-FCA8102156A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465</c:v>
                </c:pt>
                <c:pt idx="5">
                  <c:v>335</c:v>
                </c:pt>
                <c:pt idx="8">
                  <c:v>146</c:v>
                </c:pt>
                <c:pt idx="11">
                  <c:v>96</c:v>
                </c:pt>
                <c:pt idx="14">
                  <c:v>105</c:v>
                </c:pt>
              </c:numCache>
            </c:numRef>
          </c:val>
          <c:extLst>
            <c:ext xmlns:c16="http://schemas.microsoft.com/office/drawing/2014/chart" uri="{C3380CC4-5D6E-409C-BE32-E72D297353CC}">
              <c16:uniqueId val="{00000001-1549-4584-9201-FCA8102156A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6242</c:v>
                </c:pt>
                <c:pt idx="5">
                  <c:v>6486</c:v>
                </c:pt>
                <c:pt idx="8">
                  <c:v>7441</c:v>
                </c:pt>
                <c:pt idx="11">
                  <c:v>8783</c:v>
                </c:pt>
                <c:pt idx="14">
                  <c:v>8791</c:v>
                </c:pt>
              </c:numCache>
            </c:numRef>
          </c:val>
          <c:extLst>
            <c:ext xmlns:c16="http://schemas.microsoft.com/office/drawing/2014/chart" uri="{C3380CC4-5D6E-409C-BE32-E72D297353CC}">
              <c16:uniqueId val="{00000002-1549-4584-9201-FCA8102156A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549-4584-9201-FCA8102156A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549-4584-9201-FCA8102156A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549-4584-9201-FCA8102156A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4095</c:v>
                </c:pt>
                <c:pt idx="3">
                  <c:v>3952</c:v>
                </c:pt>
                <c:pt idx="6">
                  <c:v>4117</c:v>
                </c:pt>
                <c:pt idx="9">
                  <c:v>4158</c:v>
                </c:pt>
                <c:pt idx="12">
                  <c:v>4043</c:v>
                </c:pt>
              </c:numCache>
            </c:numRef>
          </c:val>
          <c:extLst>
            <c:ext xmlns:c16="http://schemas.microsoft.com/office/drawing/2014/chart" uri="{C3380CC4-5D6E-409C-BE32-E72D297353CC}">
              <c16:uniqueId val="{00000006-1549-4584-9201-FCA8102156A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7-1549-4584-9201-FCA8102156A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29230</c:v>
                </c:pt>
                <c:pt idx="3">
                  <c:v>29010</c:v>
                </c:pt>
                <c:pt idx="6">
                  <c:v>28824</c:v>
                </c:pt>
                <c:pt idx="9">
                  <c:v>29177</c:v>
                </c:pt>
                <c:pt idx="12">
                  <c:v>28529</c:v>
                </c:pt>
              </c:numCache>
            </c:numRef>
          </c:val>
          <c:extLst>
            <c:ext xmlns:c16="http://schemas.microsoft.com/office/drawing/2014/chart" uri="{C3380CC4-5D6E-409C-BE32-E72D297353CC}">
              <c16:uniqueId val="{00000008-1549-4584-9201-FCA8102156A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c:v>
                </c:pt>
                <c:pt idx="3">
                  <c:v>2</c:v>
                </c:pt>
                <c:pt idx="6">
                  <c:v>0</c:v>
                </c:pt>
                <c:pt idx="9">
                  <c:v>0</c:v>
                </c:pt>
                <c:pt idx="12">
                  <c:v>0</c:v>
                </c:pt>
              </c:numCache>
            </c:numRef>
          </c:val>
          <c:extLst>
            <c:ext xmlns:c16="http://schemas.microsoft.com/office/drawing/2014/chart" uri="{C3380CC4-5D6E-409C-BE32-E72D297353CC}">
              <c16:uniqueId val="{00000009-1549-4584-9201-FCA8102156A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38787</c:v>
                </c:pt>
                <c:pt idx="3">
                  <c:v>37999</c:v>
                </c:pt>
                <c:pt idx="6">
                  <c:v>36695</c:v>
                </c:pt>
                <c:pt idx="9">
                  <c:v>35381</c:v>
                </c:pt>
                <c:pt idx="12">
                  <c:v>34163</c:v>
                </c:pt>
              </c:numCache>
            </c:numRef>
          </c:val>
          <c:extLst>
            <c:ext xmlns:c16="http://schemas.microsoft.com/office/drawing/2014/chart" uri="{C3380CC4-5D6E-409C-BE32-E72D297353CC}">
              <c16:uniqueId val="{0000000A-1549-4584-9201-FCA8102156A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21162</c:v>
                </c:pt>
                <c:pt idx="2">
                  <c:v>#N/A</c:v>
                </c:pt>
                <c:pt idx="3">
                  <c:v>#N/A</c:v>
                </c:pt>
                <c:pt idx="4">
                  <c:v>20680</c:v>
                </c:pt>
                <c:pt idx="5">
                  <c:v>#N/A</c:v>
                </c:pt>
                <c:pt idx="6">
                  <c:v>#N/A</c:v>
                </c:pt>
                <c:pt idx="7">
                  <c:v>19848</c:v>
                </c:pt>
                <c:pt idx="8">
                  <c:v>#N/A</c:v>
                </c:pt>
                <c:pt idx="9">
                  <c:v>#N/A</c:v>
                </c:pt>
                <c:pt idx="10">
                  <c:v>19224</c:v>
                </c:pt>
                <c:pt idx="11">
                  <c:v>#N/A</c:v>
                </c:pt>
                <c:pt idx="12">
                  <c:v>#N/A</c:v>
                </c:pt>
                <c:pt idx="13">
                  <c:v>18477</c:v>
                </c:pt>
                <c:pt idx="14">
                  <c:v>#N/A</c:v>
                </c:pt>
              </c:numCache>
            </c:numRef>
          </c:val>
          <c:smooth val="0"/>
          <c:extLst>
            <c:ext xmlns:c16="http://schemas.microsoft.com/office/drawing/2014/chart" uri="{C3380CC4-5D6E-409C-BE32-E72D297353CC}">
              <c16:uniqueId val="{0000000B-1549-4584-9201-FCA8102156A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3146</c:v>
                </c:pt>
                <c:pt idx="1">
                  <c:v>3747</c:v>
                </c:pt>
                <c:pt idx="2">
                  <c:v>3748</c:v>
                </c:pt>
              </c:numCache>
            </c:numRef>
          </c:val>
          <c:extLst>
            <c:ext xmlns:c16="http://schemas.microsoft.com/office/drawing/2014/chart" uri="{C3380CC4-5D6E-409C-BE32-E72D297353CC}">
              <c16:uniqueId val="{00000000-FD3A-468F-A634-7A3F87B5867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527</c:v>
                </c:pt>
                <c:pt idx="1">
                  <c:v>527</c:v>
                </c:pt>
                <c:pt idx="2">
                  <c:v>612</c:v>
                </c:pt>
              </c:numCache>
            </c:numRef>
          </c:val>
          <c:extLst>
            <c:ext xmlns:c16="http://schemas.microsoft.com/office/drawing/2014/chart" uri="{C3380CC4-5D6E-409C-BE32-E72D297353CC}">
              <c16:uniqueId val="{00000001-FD3A-468F-A634-7A3F87B5867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6178</c:v>
                </c:pt>
                <c:pt idx="1">
                  <c:v>5728</c:v>
                </c:pt>
                <c:pt idx="2">
                  <c:v>5270</c:v>
                </c:pt>
              </c:numCache>
            </c:numRef>
          </c:val>
          <c:extLst>
            <c:ext xmlns:c16="http://schemas.microsoft.com/office/drawing/2014/chart" uri="{C3380CC4-5D6E-409C-BE32-E72D297353CC}">
              <c16:uniqueId val="{00000002-FD3A-468F-A634-7A3F87B5867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京都府京丹後市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51,031
50,536
501.44
39,361,857
38,209,667
912,475
20,606,704
34,162,714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年度は前年度と同じ</a:t>
          </a:r>
          <a:r>
            <a:rPr kumimoji="1" lang="en-US" altLang="ja-JP" sz="1300">
              <a:latin typeface="ＭＳ Ｐゴシック" panose="020B0600070205080204" pitchFamily="50" charset="-128"/>
              <a:ea typeface="ＭＳ Ｐゴシック" panose="020B0600070205080204" pitchFamily="50" charset="-128"/>
            </a:rPr>
            <a:t>0.29</a:t>
          </a:r>
          <a:r>
            <a:rPr kumimoji="1" lang="ja-JP" altLang="en-US" sz="1300">
              <a:latin typeface="ＭＳ Ｐゴシック" panose="020B0600070205080204" pitchFamily="50" charset="-128"/>
              <a:ea typeface="ＭＳ Ｐゴシック" panose="020B0600070205080204" pitchFamily="50" charset="-128"/>
            </a:rPr>
            <a:t>となり、類似団体平均を下回っている。前年度と比べ、包括算定経費の増加等により基準財政需要額が増加し、地方消費税交付金の増加により基準財政収入額も増加した。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社会保障関連経費や市有施設の老朽化に伴う維持経費など様々な増加要素が想定される中、引き続き自主財源である市税の徴収率の向上に努めるとともに、事務事業の最適化や、公共施設の見直しと効率的な維持管理など行財政改革に取り組み、歳入確保と歳出削減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55033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273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103310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61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55033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46567</xdr:rowOff>
    </xdr:from>
    <xdr:to>
      <xdr:col>19</xdr:col>
      <xdr:colOff>184150</xdr:colOff>
      <xdr:row>39</xdr:row>
      <xdr:rowOff>148167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158344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55033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871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86783</xdr:rowOff>
    </xdr:from>
    <xdr:to>
      <xdr:col>15</xdr:col>
      <xdr:colOff>133350</xdr:colOff>
      <xdr:row>40</xdr:row>
      <xdr:rowOff>16933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27110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14817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37</xdr:row>
      <xdr:rowOff>67733</xdr:rowOff>
    </xdr:from>
    <xdr:to>
      <xdr:col>11</xdr:col>
      <xdr:colOff>82550</xdr:colOff>
      <xdr:row>37</xdr:row>
      <xdr:rowOff>169334</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411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8060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107950</xdr:rowOff>
    </xdr:from>
    <xdr:to>
      <xdr:col>7</xdr:col>
      <xdr:colOff>31750</xdr:colOff>
      <xdr:row>38</xdr:row>
      <xdr:rowOff>38100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48277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年度の歳入の経常一般財源額は、臨時財政対策債が大きく減少し、歳出の経常一般財源額は、扶助費等が増加し、経常収支比率は前年度と比べ</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ポイント上昇の</a:t>
          </a:r>
          <a:r>
            <a:rPr kumimoji="1" lang="en-US" altLang="ja-JP" sz="1300">
              <a:latin typeface="ＭＳ Ｐゴシック" panose="020B0600070205080204" pitchFamily="50" charset="-128"/>
              <a:ea typeface="ＭＳ Ｐゴシック" panose="020B0600070205080204" pitchFamily="50" charset="-128"/>
            </a:rPr>
            <a:t>95.2</a:t>
          </a:r>
          <a:r>
            <a:rPr kumimoji="1" lang="ja-JP" altLang="en-US" sz="1300">
              <a:latin typeface="ＭＳ Ｐゴシック" panose="020B0600070205080204" pitchFamily="50" charset="-128"/>
              <a:ea typeface="ＭＳ Ｐゴシック" panose="020B0600070205080204" pitchFamily="50" charset="-128"/>
            </a:rPr>
            <a:t>％となり、類似団体平均を上回った。</a:t>
          </a:r>
        </a:p>
        <a:p>
          <a:r>
            <a:rPr kumimoji="1" lang="ja-JP" altLang="en-US" sz="1300">
              <a:latin typeface="ＭＳ Ｐゴシック" panose="020B0600070205080204" pitchFamily="50" charset="-128"/>
              <a:ea typeface="ＭＳ Ｐゴシック" panose="020B0600070205080204" pitchFamily="50" charset="-128"/>
            </a:rPr>
            <a:t>　今後も市税収入の大きな増収は見込めないことから、引き続き行財政改革を推進し、経常経費の抑制に努めていく。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122174</xdr:rowOff>
    </xdr:from>
    <xdr:to>
      <xdr:col>23</xdr:col>
      <xdr:colOff>133350</xdr:colOff>
      <xdr:row>65</xdr:row>
      <xdr:rowOff>80264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66274"/>
          <a:ext cx="0" cy="11582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37101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09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122174</xdr:rowOff>
    </xdr:from>
    <xdr:to>
      <xdr:col>24</xdr:col>
      <xdr:colOff>12700</xdr:colOff>
      <xdr:row>58</xdr:row>
      <xdr:rowOff>122174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6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126492</xdr:rowOff>
    </xdr:from>
    <xdr:to>
      <xdr:col>23</xdr:col>
      <xdr:colOff>133350</xdr:colOff>
      <xdr:row>63</xdr:row>
      <xdr:rowOff>3302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75639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24655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48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8128</xdr:rowOff>
    </xdr:from>
    <xdr:to>
      <xdr:col>23</xdr:col>
      <xdr:colOff>184150</xdr:colOff>
      <xdr:row>62</xdr:row>
      <xdr:rowOff>109728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100076</xdr:rowOff>
    </xdr:from>
    <xdr:to>
      <xdr:col>19</xdr:col>
      <xdr:colOff>133350</xdr:colOff>
      <xdr:row>62</xdr:row>
      <xdr:rowOff>126492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558526"/>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71645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5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100076</xdr:rowOff>
    </xdr:from>
    <xdr:to>
      <xdr:col>15</xdr:col>
      <xdr:colOff>82550</xdr:colOff>
      <xdr:row>62</xdr:row>
      <xdr:rowOff>131318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558526"/>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148336</xdr:rowOff>
    </xdr:from>
    <xdr:to>
      <xdr:col>15</xdr:col>
      <xdr:colOff>133350</xdr:colOff>
      <xdr:row>61</xdr:row>
      <xdr:rowOff>78486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88663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131318</xdr:rowOff>
    </xdr:from>
    <xdr:to>
      <xdr:col>11</xdr:col>
      <xdr:colOff>31750</xdr:colOff>
      <xdr:row>63</xdr:row>
      <xdr:rowOff>99822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761218"/>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145796</xdr:rowOff>
    </xdr:from>
    <xdr:to>
      <xdr:col>11</xdr:col>
      <xdr:colOff>82550</xdr:colOff>
      <xdr:row>62</xdr:row>
      <xdr:rowOff>75946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86123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3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8128</xdr:rowOff>
    </xdr:from>
    <xdr:to>
      <xdr:col>7</xdr:col>
      <xdr:colOff>31750</xdr:colOff>
      <xdr:row>62</xdr:row>
      <xdr:rowOff>109728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119905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123952</xdr:rowOff>
    </xdr:from>
    <xdr:to>
      <xdr:col>23</xdr:col>
      <xdr:colOff>184150</xdr:colOff>
      <xdr:row>63</xdr:row>
      <xdr:rowOff>54102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96029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2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75692</xdr:rowOff>
    </xdr:from>
    <xdr:to>
      <xdr:col>19</xdr:col>
      <xdr:colOff>184150</xdr:colOff>
      <xdr:row>63</xdr:row>
      <xdr:rowOff>5842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162069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79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49276</xdr:rowOff>
    </xdr:from>
    <xdr:to>
      <xdr:col>15</xdr:col>
      <xdr:colOff>133350</xdr:colOff>
      <xdr:row>61</xdr:row>
      <xdr:rowOff>150876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135653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80518</xdr:rowOff>
    </xdr:from>
    <xdr:to>
      <xdr:col>11</xdr:col>
      <xdr:colOff>82550</xdr:colOff>
      <xdr:row>63</xdr:row>
      <xdr:rowOff>10668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166895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49022</xdr:rowOff>
    </xdr:from>
    <xdr:to>
      <xdr:col>7</xdr:col>
      <xdr:colOff>31750</xdr:colOff>
      <xdr:row>63</xdr:row>
      <xdr:rowOff>150622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135399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[253,537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年度は、ふるさと応援寄附金推進事業や光熱水費等の増加により、物件費が増加したことから、数値が前年度を上回った。</a:t>
          </a:r>
        </a:p>
        <a:p>
          <a:r>
            <a:rPr kumimoji="1" lang="ja-JP" altLang="en-US" sz="1300">
              <a:latin typeface="ＭＳ Ｐゴシック" panose="020B0600070205080204" pitchFamily="50" charset="-128"/>
              <a:ea typeface="ＭＳ Ｐゴシック" panose="020B0600070205080204" pitchFamily="50" charset="-128"/>
            </a:rPr>
            <a:t>　類似団体平均と差があることから、今後も事務事業や公共施設の見直しなど行財政改革に取り組み、人件費及び物件費等の節減に努めていく。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87122</xdr:rowOff>
    </xdr:from>
    <xdr:to>
      <xdr:col>23</xdr:col>
      <xdr:colOff>133350</xdr:colOff>
      <xdr:row>89</xdr:row>
      <xdr:rowOff>135564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74572"/>
          <a:ext cx="0" cy="14200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107641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135564</xdr:rowOff>
    </xdr:from>
    <xdr:to>
      <xdr:col>24</xdr:col>
      <xdr:colOff>12700</xdr:colOff>
      <xdr:row>89</xdr:row>
      <xdr:rowOff>135564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9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2049</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1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87122</xdr:rowOff>
    </xdr:from>
    <xdr:to>
      <xdr:col>24</xdr:col>
      <xdr:colOff>12700</xdr:colOff>
      <xdr:row>81</xdr:row>
      <xdr:rowOff>87122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7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47003</xdr:rowOff>
    </xdr:from>
    <xdr:to>
      <xdr:col>23</xdr:col>
      <xdr:colOff>133350</xdr:colOff>
      <xdr:row>87</xdr:row>
      <xdr:rowOff>119466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963153"/>
          <a:ext cx="838200" cy="7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164589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23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148062</xdr:rowOff>
    </xdr:from>
    <xdr:to>
      <xdr:col>23</xdr:col>
      <xdr:colOff>184150</xdr:colOff>
      <xdr:row>84</xdr:row>
      <xdr:rowOff>78212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131714</xdr:rowOff>
    </xdr:from>
    <xdr:to>
      <xdr:col>19</xdr:col>
      <xdr:colOff>133350</xdr:colOff>
      <xdr:row>87</xdr:row>
      <xdr:rowOff>47003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876414"/>
          <a:ext cx="889000" cy="8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133159</xdr:rowOff>
    </xdr:from>
    <xdr:to>
      <xdr:col>19</xdr:col>
      <xdr:colOff>184150</xdr:colOff>
      <xdr:row>84</xdr:row>
      <xdr:rowOff>63309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6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73486</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32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35106</xdr:rowOff>
    </xdr:from>
    <xdr:to>
      <xdr:col>15</xdr:col>
      <xdr:colOff>82550</xdr:colOff>
      <xdr:row>86</xdr:row>
      <xdr:rowOff>131714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779806"/>
          <a:ext cx="889000" cy="9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93988</xdr:rowOff>
    </xdr:from>
    <xdr:to>
      <xdr:col>15</xdr:col>
      <xdr:colOff>133350</xdr:colOff>
      <xdr:row>84</xdr:row>
      <xdr:rowOff>24138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34315</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9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162798</xdr:rowOff>
    </xdr:from>
    <xdr:to>
      <xdr:col>11</xdr:col>
      <xdr:colOff>31750</xdr:colOff>
      <xdr:row>86</xdr:row>
      <xdr:rowOff>35106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564598"/>
          <a:ext cx="889000" cy="21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140984</xdr:rowOff>
    </xdr:from>
    <xdr:to>
      <xdr:col>11</xdr:col>
      <xdr:colOff>82550</xdr:colOff>
      <xdr:row>83</xdr:row>
      <xdr:rowOff>71134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81311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6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35647</xdr:rowOff>
    </xdr:from>
    <xdr:to>
      <xdr:col>7</xdr:col>
      <xdr:colOff>31750</xdr:colOff>
      <xdr:row>82</xdr:row>
      <xdr:rowOff>137247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147424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68666</xdr:rowOff>
    </xdr:from>
    <xdr:to>
      <xdr:col>23</xdr:col>
      <xdr:colOff>184150</xdr:colOff>
      <xdr:row>87</xdr:row>
      <xdr:rowOff>170266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98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40743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95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167653</xdr:rowOff>
    </xdr:from>
    <xdr:to>
      <xdr:col>19</xdr:col>
      <xdr:colOff>184150</xdr:colOff>
      <xdr:row>87</xdr:row>
      <xdr:rowOff>97803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91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82580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998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80914</xdr:rowOff>
    </xdr:from>
    <xdr:to>
      <xdr:col>15</xdr:col>
      <xdr:colOff>133350</xdr:colOff>
      <xdr:row>87</xdr:row>
      <xdr:rowOff>11064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82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167291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91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155756</xdr:rowOff>
    </xdr:from>
    <xdr:to>
      <xdr:col>11</xdr:col>
      <xdr:colOff>82550</xdr:colOff>
      <xdr:row>86</xdr:row>
      <xdr:rowOff>85906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72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70683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815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111998</xdr:rowOff>
    </xdr:from>
    <xdr:to>
      <xdr:col>7</xdr:col>
      <xdr:colOff>31750</xdr:colOff>
      <xdr:row>85</xdr:row>
      <xdr:rowOff>42148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51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26925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60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京丹後市行財政改革推進計画に基づく職員人件費の抑制により、類似団体の中では低い水準にある。</a:t>
          </a:r>
        </a:p>
        <a:p>
          <a:r>
            <a:rPr kumimoji="1" lang="ja-JP" altLang="en-US" sz="1300">
              <a:latin typeface="ＭＳ Ｐゴシック" panose="020B0600070205080204" pitchFamily="50" charset="-128"/>
              <a:ea typeface="ＭＳ Ｐゴシック" panose="020B0600070205080204" pitchFamily="50" charset="-128"/>
            </a:rPr>
            <a:t>　今後も人事院勧告に準拠した職員給与等の適正化に努める。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35379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166914</xdr:rowOff>
    </xdr:from>
    <xdr:to>
      <xdr:col>81</xdr:col>
      <xdr:colOff>44450</xdr:colOff>
      <xdr:row>83</xdr:row>
      <xdr:rowOff>12700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225814"/>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166914</xdr:rowOff>
    </xdr:from>
    <xdr:to>
      <xdr:col>77</xdr:col>
      <xdr:colOff>44450</xdr:colOff>
      <xdr:row>83</xdr:row>
      <xdr:rowOff>12700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2258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132443</xdr:rowOff>
    </xdr:from>
    <xdr:to>
      <xdr:col>72</xdr:col>
      <xdr:colOff>203200</xdr:colOff>
      <xdr:row>82</xdr:row>
      <xdr:rowOff>166914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1913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115207</xdr:rowOff>
    </xdr:from>
    <xdr:to>
      <xdr:col>68</xdr:col>
      <xdr:colOff>152400</xdr:colOff>
      <xdr:row>82</xdr:row>
      <xdr:rowOff>132443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1741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116114</xdr:rowOff>
    </xdr:from>
    <xdr:to>
      <xdr:col>81</xdr:col>
      <xdr:colOff>95250</xdr:colOff>
      <xdr:row>83</xdr:row>
      <xdr:rowOff>46264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132641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02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133350</xdr:rowOff>
    </xdr:from>
    <xdr:to>
      <xdr:col>77</xdr:col>
      <xdr:colOff>95250</xdr:colOff>
      <xdr:row>83</xdr:row>
      <xdr:rowOff>63500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73677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96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116114</xdr:rowOff>
    </xdr:from>
    <xdr:to>
      <xdr:col>73</xdr:col>
      <xdr:colOff>44450</xdr:colOff>
      <xdr:row>83</xdr:row>
      <xdr:rowOff>46264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56441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81643</xdr:rowOff>
    </xdr:from>
    <xdr:to>
      <xdr:col>68</xdr:col>
      <xdr:colOff>203200</xdr:colOff>
      <xdr:row>83</xdr:row>
      <xdr:rowOff>11793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21970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64407</xdr:rowOff>
    </xdr:from>
    <xdr:to>
      <xdr:col>64</xdr:col>
      <xdr:colOff>152400</xdr:colOff>
      <xdr:row>82</xdr:row>
      <xdr:rowOff>166007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4734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89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本市においては、合併後、定員適正化計画に基づき職員数の削減に取り組んでいたが、分庁舎方式や</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市民局等の設置、複数の同種施設の存続等、本市の組織体制や施策により、職員数が類似団体の職員数を大きく上回っている。</a:t>
          </a:r>
        </a:p>
        <a:p>
          <a:r>
            <a:rPr kumimoji="1" lang="ja-JP" altLang="en-US" sz="1300">
              <a:latin typeface="ＭＳ Ｐゴシック" panose="020B0600070205080204" pitchFamily="50" charset="-128"/>
              <a:ea typeface="ＭＳ Ｐゴシック" panose="020B0600070205080204" pitchFamily="50" charset="-128"/>
            </a:rPr>
            <a:t>　人口が減少傾向にある中で、様々な行政需要を勘案しながら、引き続き行財政改革とあわせて定員管理計画の遂行に努めていく。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38644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36596"/>
          <a:ext cx="0" cy="1389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10721</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38644</xdr:rowOff>
    </xdr:from>
    <xdr:to>
      <xdr:col>81</xdr:col>
      <xdr:colOff>133350</xdr:colOff>
      <xdr:row>67</xdr:row>
      <xdr:rowOff>38644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25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162560</xdr:rowOff>
    </xdr:from>
    <xdr:to>
      <xdr:col>81</xdr:col>
      <xdr:colOff>44450</xdr:colOff>
      <xdr:row>63</xdr:row>
      <xdr:rowOff>168305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963910"/>
          <a:ext cx="8382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105790</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92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89263</xdr:rowOff>
    </xdr:from>
    <xdr:to>
      <xdr:col>81</xdr:col>
      <xdr:colOff>95250</xdr:colOff>
      <xdr:row>62</xdr:row>
      <xdr:rowOff>19413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47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137281</xdr:rowOff>
    </xdr:from>
    <xdr:to>
      <xdr:col>77</xdr:col>
      <xdr:colOff>44450</xdr:colOff>
      <xdr:row>63</xdr:row>
      <xdr:rowOff>168305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938631"/>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75474</xdr:rowOff>
    </xdr:from>
    <xdr:to>
      <xdr:col>77</xdr:col>
      <xdr:colOff>95250</xdr:colOff>
      <xdr:row>62</xdr:row>
      <xdr:rowOff>5624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15801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02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116598</xdr:rowOff>
    </xdr:from>
    <xdr:to>
      <xdr:col>72</xdr:col>
      <xdr:colOff>203200</xdr:colOff>
      <xdr:row>63</xdr:row>
      <xdr:rowOff>137281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917948"/>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65133</xdr:rowOff>
    </xdr:from>
    <xdr:to>
      <xdr:col>73</xdr:col>
      <xdr:colOff>44450</xdr:colOff>
      <xdr:row>61</xdr:row>
      <xdr:rowOff>166733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5460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84425</xdr:rowOff>
    </xdr:from>
    <xdr:to>
      <xdr:col>68</xdr:col>
      <xdr:colOff>152400</xdr:colOff>
      <xdr:row>63</xdr:row>
      <xdr:rowOff>116598</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885775"/>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21469</xdr:rowOff>
    </xdr:from>
    <xdr:to>
      <xdr:col>68</xdr:col>
      <xdr:colOff>203200</xdr:colOff>
      <xdr:row>61</xdr:row>
      <xdr:rowOff>123069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133246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26065</xdr:rowOff>
    </xdr:from>
    <xdr:to>
      <xdr:col>64</xdr:col>
      <xdr:colOff>152400</xdr:colOff>
      <xdr:row>61</xdr:row>
      <xdr:rowOff>127665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137842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5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111760</xdr:rowOff>
    </xdr:from>
    <xdr:to>
      <xdr:col>81</xdr:col>
      <xdr:colOff>95250</xdr:colOff>
      <xdr:row>64</xdr:row>
      <xdr:rowOff>41910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83837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88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117505</xdr:rowOff>
    </xdr:from>
    <xdr:to>
      <xdr:col>77</xdr:col>
      <xdr:colOff>95250</xdr:colOff>
      <xdr:row>64</xdr:row>
      <xdr:rowOff>47655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91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32432</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005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86481</xdr:rowOff>
    </xdr:from>
    <xdr:to>
      <xdr:col>73</xdr:col>
      <xdr:colOff>44450</xdr:colOff>
      <xdr:row>64</xdr:row>
      <xdr:rowOff>16631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88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1408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974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65798</xdr:rowOff>
    </xdr:from>
    <xdr:to>
      <xdr:col>68</xdr:col>
      <xdr:colOff>203200</xdr:colOff>
      <xdr:row>63</xdr:row>
      <xdr:rowOff>167398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86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152175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95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33625</xdr:rowOff>
    </xdr:from>
    <xdr:to>
      <xdr:col>64</xdr:col>
      <xdr:colOff>152400</xdr:colOff>
      <xdr:row>63</xdr:row>
      <xdr:rowOff>135225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8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120002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92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年度は、公営企業債の元利償還に対する普通会計からの繰入金の増加により、前年度から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ポイント上昇の</a:t>
          </a:r>
          <a:r>
            <a:rPr kumimoji="1" lang="en-US" altLang="ja-JP" sz="1300">
              <a:latin typeface="ＭＳ Ｐゴシック" panose="020B0600070205080204" pitchFamily="50" charset="-128"/>
              <a:ea typeface="ＭＳ Ｐゴシック" panose="020B0600070205080204" pitchFamily="50" charset="-128"/>
            </a:rPr>
            <a:t>13.0</a:t>
          </a:r>
          <a:r>
            <a:rPr kumimoji="1" lang="ja-JP" altLang="en-US" sz="1300">
              <a:latin typeface="ＭＳ Ｐゴシック" panose="020B0600070205080204" pitchFamily="50" charset="-128"/>
              <a:ea typeface="ＭＳ Ｐゴシック" panose="020B0600070205080204" pitchFamily="50" charset="-128"/>
            </a:rPr>
            <a:t>％となり、類似団体平均を大きく上回った。</a:t>
          </a:r>
        </a:p>
        <a:p>
          <a:r>
            <a:rPr kumimoji="1" lang="ja-JP" altLang="en-US" sz="1300">
              <a:latin typeface="ＭＳ Ｐゴシック" panose="020B0600070205080204" pitchFamily="50" charset="-128"/>
              <a:ea typeface="ＭＳ Ｐゴシック" panose="020B0600070205080204" pitchFamily="50" charset="-128"/>
            </a:rPr>
            <a:t>　今後も大型の普通建設事業が予定されている中で、地方債発行事業については優先度の高いものから計画的に実施するなど、引き続き公債費の適正化に取り組み、財政の健全化に努めていく。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111881</xdr:rowOff>
    </xdr:from>
    <xdr:to>
      <xdr:col>81</xdr:col>
      <xdr:colOff>44450</xdr:colOff>
      <xdr:row>44</xdr:row>
      <xdr:rowOff>119138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84081"/>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91215</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119138</xdr:rowOff>
    </xdr:from>
    <xdr:to>
      <xdr:col>81</xdr:col>
      <xdr:colOff>133350</xdr:colOff>
      <xdr:row>44</xdr:row>
      <xdr:rowOff>119138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26808</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602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111881</xdr:rowOff>
    </xdr:from>
    <xdr:to>
      <xdr:col>81</xdr:col>
      <xdr:colOff>133350</xdr:colOff>
      <xdr:row>36</xdr:row>
      <xdr:rowOff>111881</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8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50195</xdr:rowOff>
    </xdr:from>
    <xdr:to>
      <xdr:col>81</xdr:col>
      <xdr:colOff>44450</xdr:colOff>
      <xdr:row>44</xdr:row>
      <xdr:rowOff>73176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7593995"/>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13201</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8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15724</xdr:rowOff>
    </xdr:from>
    <xdr:to>
      <xdr:col>77</xdr:col>
      <xdr:colOff>44450</xdr:colOff>
      <xdr:row>44</xdr:row>
      <xdr:rowOff>50195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7559524"/>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73979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7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164193</xdr:rowOff>
    </xdr:from>
    <xdr:to>
      <xdr:col>72</xdr:col>
      <xdr:colOff>203200</xdr:colOff>
      <xdr:row>44</xdr:row>
      <xdr:rowOff>15724</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7536543"/>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73979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164193</xdr:rowOff>
    </xdr:from>
    <xdr:to>
      <xdr:col>68</xdr:col>
      <xdr:colOff>152400</xdr:colOff>
      <xdr:row>44</xdr:row>
      <xdr:rowOff>4233</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75365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99181</xdr:rowOff>
    </xdr:from>
    <xdr:to>
      <xdr:col>64</xdr:col>
      <xdr:colOff>152400</xdr:colOff>
      <xdr:row>41</xdr:row>
      <xdr:rowOff>29331</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39508</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22376</xdr:rowOff>
    </xdr:from>
    <xdr:to>
      <xdr:col>81</xdr:col>
      <xdr:colOff>95250</xdr:colOff>
      <xdr:row>44</xdr:row>
      <xdr:rowOff>123976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89703</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46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170845</xdr:rowOff>
    </xdr:from>
    <xdr:to>
      <xdr:col>77</xdr:col>
      <xdr:colOff>95250</xdr:colOff>
      <xdr:row>44</xdr:row>
      <xdr:rowOff>100995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85772</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62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136374</xdr:rowOff>
    </xdr:from>
    <xdr:to>
      <xdr:col>73</xdr:col>
      <xdr:colOff>44450</xdr:colOff>
      <xdr:row>44</xdr:row>
      <xdr:rowOff>66524</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51301</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113393</xdr:rowOff>
    </xdr:from>
    <xdr:to>
      <xdr:col>68</xdr:col>
      <xdr:colOff>203200</xdr:colOff>
      <xdr:row>44</xdr:row>
      <xdr:rowOff>43543</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28320</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124883</xdr:rowOff>
    </xdr:from>
    <xdr:to>
      <xdr:col>64</xdr:col>
      <xdr:colOff>152400</xdr:colOff>
      <xdr:row>44</xdr:row>
      <xdr:rowOff>55033</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39810</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前年度と比べ、地方債の現在高等の減少による将来負担額の減少により、前年度から</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ポイント下降の</a:t>
          </a:r>
          <a:r>
            <a:rPr kumimoji="1" lang="en-US" altLang="ja-JP" sz="1300">
              <a:latin typeface="ＭＳ Ｐゴシック" panose="020B0600070205080204" pitchFamily="50" charset="-128"/>
              <a:ea typeface="ＭＳ Ｐゴシック" panose="020B0600070205080204" pitchFamily="50" charset="-128"/>
            </a:rPr>
            <a:t>113.4</a:t>
          </a:r>
          <a:r>
            <a:rPr kumimoji="1" lang="ja-JP" altLang="en-US" sz="1300">
              <a:latin typeface="ＭＳ Ｐゴシック" panose="020B0600070205080204" pitchFamily="50" charset="-128"/>
              <a:ea typeface="ＭＳ Ｐゴシック" panose="020B0600070205080204" pitchFamily="50" charset="-128"/>
            </a:rPr>
            <a:t>％となったが、類似団体平均を大きく上回った。</a:t>
          </a:r>
        </a:p>
        <a:p>
          <a:r>
            <a:rPr kumimoji="1" lang="ja-JP" altLang="en-US" sz="1300">
              <a:latin typeface="ＭＳ Ｐゴシック" panose="020B0600070205080204" pitchFamily="50" charset="-128"/>
              <a:ea typeface="ＭＳ Ｐゴシック" panose="020B0600070205080204" pitchFamily="50" charset="-128"/>
            </a:rPr>
            <a:t>　今後も普通交付税算入のある過疎対策事業債など有利な地方債を活用するとともに、行財政改革による歳出抑制に取り組み、将来負担の軽減を図る。</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37374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9451</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78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37374</xdr:rowOff>
    </xdr:from>
    <xdr:to>
      <xdr:col>81</xdr:col>
      <xdr:colOff>133350</xdr:colOff>
      <xdr:row>22</xdr:row>
      <xdr:rowOff>37374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80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15784</xdr:rowOff>
    </xdr:from>
    <xdr:to>
      <xdr:col>81</xdr:col>
      <xdr:colOff>44450</xdr:colOff>
      <xdr:row>21</xdr:row>
      <xdr:rowOff>78982</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6179800" y="3616234"/>
          <a:ext cx="838200" cy="6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38160</xdr:rowOff>
    </xdr:from>
    <xdr:to>
      <xdr:col>81</xdr:col>
      <xdr:colOff>95250</xdr:colOff>
      <xdr:row>13</xdr:row>
      <xdr:rowOff>139760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26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78982</xdr:rowOff>
    </xdr:from>
    <xdr:to>
      <xdr:col>77</xdr:col>
      <xdr:colOff>44450</xdr:colOff>
      <xdr:row>21</xdr:row>
      <xdr:rowOff>91622</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5290800" y="3679432"/>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79526</xdr:rowOff>
    </xdr:from>
    <xdr:to>
      <xdr:col>77</xdr:col>
      <xdr:colOff>95250</xdr:colOff>
      <xdr:row>14</xdr:row>
      <xdr:rowOff>9676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3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19853</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07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91622</xdr:rowOff>
    </xdr:from>
    <xdr:to>
      <xdr:col>72</xdr:col>
      <xdr:colOff>203200</xdr:colOff>
      <xdr:row>22</xdr:row>
      <xdr:rowOff>25884</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4401800" y="3692072"/>
          <a:ext cx="889000" cy="10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80433</xdr:rowOff>
    </xdr:from>
    <xdr:to>
      <xdr:col>73</xdr:col>
      <xdr:colOff>44450</xdr:colOff>
      <xdr:row>15</xdr:row>
      <xdr:rowOff>10583</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4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20760</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24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25884</xdr:rowOff>
    </xdr:from>
    <xdr:to>
      <xdr:col>68</xdr:col>
      <xdr:colOff>152400</xdr:colOff>
      <xdr:row>22</xdr:row>
      <xdr:rowOff>125851</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flipV="1">
          <a:off x="13512800" y="3797784"/>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10100</xdr:rowOff>
    </xdr:from>
    <xdr:to>
      <xdr:col>68</xdr:col>
      <xdr:colOff>203200</xdr:colOff>
      <xdr:row>15</xdr:row>
      <xdr:rowOff>111700</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121877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3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122948</xdr:rowOff>
    </xdr:from>
    <xdr:to>
      <xdr:col>64</xdr:col>
      <xdr:colOff>152400</xdr:colOff>
      <xdr:row>15</xdr:row>
      <xdr:rowOff>53098</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52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63275</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29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136434</xdr:rowOff>
    </xdr:from>
    <xdr:to>
      <xdr:col>81</xdr:col>
      <xdr:colOff>95250</xdr:colOff>
      <xdr:row>21</xdr:row>
      <xdr:rowOff>66584</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356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108511</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3537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28182</xdr:rowOff>
    </xdr:from>
    <xdr:to>
      <xdr:col>77</xdr:col>
      <xdr:colOff>95250</xdr:colOff>
      <xdr:row>21</xdr:row>
      <xdr:rowOff>129782</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362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114559</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371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40822</xdr:rowOff>
    </xdr:from>
    <xdr:to>
      <xdr:col>73</xdr:col>
      <xdr:colOff>44450</xdr:colOff>
      <xdr:row>21</xdr:row>
      <xdr:rowOff>142422</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364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127199</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372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146534</xdr:rowOff>
    </xdr:from>
    <xdr:to>
      <xdr:col>68</xdr:col>
      <xdr:colOff>203200</xdr:colOff>
      <xdr:row>22</xdr:row>
      <xdr:rowOff>76684</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374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61461</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383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75051</xdr:rowOff>
    </xdr:from>
    <xdr:to>
      <xdr:col>64</xdr:col>
      <xdr:colOff>152400</xdr:colOff>
      <xdr:row>23</xdr:row>
      <xdr:rowOff>5201</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384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161428</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393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京都府京丹後市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51,031
50,536
501.44
39,361,857
38,209,667
912,475
20,606,704
34,162,714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24.8</a:t>
          </a:r>
          <a:r>
            <a:rPr kumimoji="1" lang="ja-JP" altLang="en-US" sz="1300">
              <a:latin typeface="ＭＳ Ｐゴシック" panose="020B0600070205080204" pitchFamily="50" charset="-128"/>
              <a:ea typeface="ＭＳ Ｐゴシック" panose="020B0600070205080204" pitchFamily="50" charset="-128"/>
            </a:rPr>
            <a:t>％であり、人事院勧告の給与改定等により数値が上昇し、類似団体平均を上回った。</a:t>
          </a:r>
        </a:p>
        <a:p>
          <a:r>
            <a:rPr kumimoji="1" lang="ja-JP" altLang="en-US" sz="1300">
              <a:latin typeface="ＭＳ Ｐゴシック" panose="020B0600070205080204" pitchFamily="50" charset="-128"/>
              <a:ea typeface="ＭＳ Ｐゴシック" panose="020B0600070205080204" pitchFamily="50" charset="-128"/>
            </a:rPr>
            <a:t>　今後も定員管理計画に基づき適正な定員管理に努めるとともに、アウトソーシングの推進や</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を活用した業務効率化、事務事業の最適化などに取り組み、人件費抑制に努めていく。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54610</xdr:rowOff>
    </xdr:from>
    <xdr:to>
      <xdr:col>24</xdr:col>
      <xdr:colOff>25400</xdr:colOff>
      <xdr:row>37</xdr:row>
      <xdr:rowOff>92710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982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123207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46990</xdr:rowOff>
    </xdr:from>
    <xdr:to>
      <xdr:col>19</xdr:col>
      <xdr:colOff>187325</xdr:colOff>
      <xdr:row>37</xdr:row>
      <xdr:rowOff>92710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90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8890</xdr:rowOff>
    </xdr:from>
    <xdr:to>
      <xdr:col>15</xdr:col>
      <xdr:colOff>98425</xdr:colOff>
      <xdr:row>37</xdr:row>
      <xdr:rowOff>46990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525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66040</xdr:rowOff>
    </xdr:from>
    <xdr:to>
      <xdr:col>11</xdr:col>
      <xdr:colOff>9525</xdr:colOff>
      <xdr:row>37</xdr:row>
      <xdr:rowOff>8890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382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26670</xdr:rowOff>
    </xdr:from>
    <xdr:to>
      <xdr:col>11</xdr:col>
      <xdr:colOff>60325</xdr:colOff>
      <xdr:row>37</xdr:row>
      <xdr:rowOff>128270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113047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147337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41910</xdr:rowOff>
    </xdr:from>
    <xdr:to>
      <xdr:col>20</xdr:col>
      <xdr:colOff>38100</xdr:colOff>
      <xdr:row>37</xdr:row>
      <xdr:rowOff>143510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167640</xdr:rowOff>
    </xdr:from>
    <xdr:to>
      <xdr:col>15</xdr:col>
      <xdr:colOff>149225</xdr:colOff>
      <xdr:row>37</xdr:row>
      <xdr:rowOff>97790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129540</xdr:rowOff>
    </xdr:from>
    <xdr:to>
      <xdr:col>11</xdr:col>
      <xdr:colOff>60325</xdr:colOff>
      <xdr:row>37</xdr:row>
      <xdr:rowOff>59690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年度は、ふるさと応援寄附金推進事業や光熱水費等が増加したことから数値が上昇したが、類似団体平均を下回った。</a:t>
          </a:r>
        </a:p>
        <a:p>
          <a:r>
            <a:rPr kumimoji="1" lang="ja-JP" altLang="en-US" sz="1300">
              <a:latin typeface="ＭＳ Ｐゴシック" panose="020B0600070205080204" pitchFamily="50" charset="-128"/>
              <a:ea typeface="ＭＳ Ｐゴシック" panose="020B0600070205080204" pitchFamily="50" charset="-128"/>
            </a:rPr>
            <a:t>　今後も行財政改革により施設の統廃合や移譲を進めるとともに、事務事業の最適化や効率化に取り組み、物件費の抑制に努めていく。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21</xdr:row>
      <xdr:rowOff>146050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98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107950</xdr:rowOff>
    </xdr:from>
    <xdr:to>
      <xdr:col>82</xdr:col>
      <xdr:colOff>107950</xdr:colOff>
      <xdr:row>16</xdr:row>
      <xdr:rowOff>38100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6797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57150</xdr:rowOff>
    </xdr:from>
    <xdr:to>
      <xdr:col>78</xdr:col>
      <xdr:colOff>69850</xdr:colOff>
      <xdr:row>15</xdr:row>
      <xdr:rowOff>107950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628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57150</xdr:rowOff>
    </xdr:from>
    <xdr:to>
      <xdr:col>73</xdr:col>
      <xdr:colOff>180975</xdr:colOff>
      <xdr:row>15</xdr:row>
      <xdr:rowOff>82550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628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120650</xdr:rowOff>
    </xdr:from>
    <xdr:to>
      <xdr:col>74</xdr:col>
      <xdr:colOff>31750</xdr:colOff>
      <xdr:row>16</xdr:row>
      <xdr:rowOff>50800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35577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82550</xdr:rowOff>
    </xdr:from>
    <xdr:to>
      <xdr:col>69</xdr:col>
      <xdr:colOff>92075</xdr:colOff>
      <xdr:row>17</xdr:row>
      <xdr:rowOff>6350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6543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99077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165100</xdr:rowOff>
    </xdr:from>
    <xdr:to>
      <xdr:col>65</xdr:col>
      <xdr:colOff>53975</xdr:colOff>
      <xdr:row>17</xdr:row>
      <xdr:rowOff>95250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80027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158750</xdr:rowOff>
    </xdr:from>
    <xdr:to>
      <xdr:col>82</xdr:col>
      <xdr:colOff>158750</xdr:colOff>
      <xdr:row>16</xdr:row>
      <xdr:rowOff>88900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3827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57150</xdr:rowOff>
    </xdr:from>
    <xdr:to>
      <xdr:col>78</xdr:col>
      <xdr:colOff>120650</xdr:colOff>
      <xdr:row>15</xdr:row>
      <xdr:rowOff>158750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6350</xdr:rowOff>
    </xdr:from>
    <xdr:to>
      <xdr:col>74</xdr:col>
      <xdr:colOff>31750</xdr:colOff>
      <xdr:row>15</xdr:row>
      <xdr:rowOff>107950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5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118127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31750</xdr:rowOff>
    </xdr:from>
    <xdr:to>
      <xdr:col>69</xdr:col>
      <xdr:colOff>142875</xdr:colOff>
      <xdr:row>15</xdr:row>
      <xdr:rowOff>133350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143527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37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127000</xdr:rowOff>
    </xdr:from>
    <xdr:to>
      <xdr:col>65</xdr:col>
      <xdr:colOff>53975</xdr:colOff>
      <xdr:row>17</xdr:row>
      <xdr:rowOff>57150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67327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住民税非課税世帯等に対する臨時特別給付金の増加等により数値が上昇し、類似団体平均は下回ったが、少子高齢化等に伴い、社会保障関係経費の増加が見込まれることから、既存の単独事業の見直しなどによる歳出抑制に取り組む必要があ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97282</xdr:rowOff>
    </xdr:from>
    <xdr:to>
      <xdr:col>24</xdr:col>
      <xdr:colOff>25400</xdr:colOff>
      <xdr:row>61</xdr:row>
      <xdr:rowOff>124714</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84132"/>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96791</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5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124714</xdr:rowOff>
    </xdr:from>
    <xdr:to>
      <xdr:col>24</xdr:col>
      <xdr:colOff>114300</xdr:colOff>
      <xdr:row>61</xdr:row>
      <xdr:rowOff>124714</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8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12209</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2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97282</xdr:rowOff>
    </xdr:from>
    <xdr:to>
      <xdr:col>24</xdr:col>
      <xdr:colOff>114300</xdr:colOff>
      <xdr:row>53</xdr:row>
      <xdr:rowOff>97282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8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136144</xdr:rowOff>
    </xdr:from>
    <xdr:to>
      <xdr:col>24</xdr:col>
      <xdr:colOff>25400</xdr:colOff>
      <xdr:row>55</xdr:row>
      <xdr:rowOff>37846</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39444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68851</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98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96774</xdr:rowOff>
    </xdr:from>
    <xdr:to>
      <xdr:col>24</xdr:col>
      <xdr:colOff>76200</xdr:colOff>
      <xdr:row>56</xdr:row>
      <xdr:rowOff>26924</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81280</xdr:rowOff>
    </xdr:from>
    <xdr:to>
      <xdr:col>19</xdr:col>
      <xdr:colOff>187325</xdr:colOff>
      <xdr:row>54</xdr:row>
      <xdr:rowOff>136144</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3395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69342</xdr:rowOff>
    </xdr:from>
    <xdr:to>
      <xdr:col>20</xdr:col>
      <xdr:colOff>38100</xdr:colOff>
      <xdr:row>55</xdr:row>
      <xdr:rowOff>170942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155719</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85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81280</xdr:rowOff>
    </xdr:from>
    <xdr:to>
      <xdr:col>15</xdr:col>
      <xdr:colOff>98425</xdr:colOff>
      <xdr:row>55</xdr:row>
      <xdr:rowOff>110998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339580"/>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51054</xdr:rowOff>
    </xdr:from>
    <xdr:to>
      <xdr:col>15</xdr:col>
      <xdr:colOff>149225</xdr:colOff>
      <xdr:row>55</xdr:row>
      <xdr:rowOff>152654</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137431</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67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110998</xdr:rowOff>
    </xdr:from>
    <xdr:to>
      <xdr:col>11</xdr:col>
      <xdr:colOff>9525</xdr:colOff>
      <xdr:row>56</xdr:row>
      <xdr:rowOff>85852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54074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151638</xdr:rowOff>
    </xdr:from>
    <xdr:to>
      <xdr:col>11</xdr:col>
      <xdr:colOff>60325</xdr:colOff>
      <xdr:row>56</xdr:row>
      <xdr:rowOff>81788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66565</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62484</xdr:rowOff>
    </xdr:from>
    <xdr:to>
      <xdr:col>6</xdr:col>
      <xdr:colOff>171450</xdr:colOff>
      <xdr:row>56</xdr:row>
      <xdr:rowOff>164084</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148861</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158496</xdr:rowOff>
    </xdr:from>
    <xdr:to>
      <xdr:col>24</xdr:col>
      <xdr:colOff>76200</xdr:colOff>
      <xdr:row>55</xdr:row>
      <xdr:rowOff>88646</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1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3573</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26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85344</xdr:rowOff>
    </xdr:from>
    <xdr:to>
      <xdr:col>20</xdr:col>
      <xdr:colOff>38100</xdr:colOff>
      <xdr:row>55</xdr:row>
      <xdr:rowOff>15494</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34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25671</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11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30480</xdr:rowOff>
    </xdr:from>
    <xdr:to>
      <xdr:col>15</xdr:col>
      <xdr:colOff>149225</xdr:colOff>
      <xdr:row>54</xdr:row>
      <xdr:rowOff>132080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142257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60198</xdr:rowOff>
    </xdr:from>
    <xdr:to>
      <xdr:col>11</xdr:col>
      <xdr:colOff>60325</xdr:colOff>
      <xdr:row>55</xdr:row>
      <xdr:rowOff>161798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525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5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35052</xdr:rowOff>
    </xdr:from>
    <xdr:to>
      <xdr:col>6</xdr:col>
      <xdr:colOff>171450</xdr:colOff>
      <xdr:row>56</xdr:row>
      <xdr:rowOff>136652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146829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年度は、水道事業会計繰出金等が増加したことにより上昇し、類似団体平均と同率となった。</a:t>
          </a:r>
        </a:p>
        <a:p>
          <a:r>
            <a:rPr kumimoji="1" lang="ja-JP" altLang="en-US" sz="1300">
              <a:latin typeface="ＭＳ Ｐゴシック" panose="020B0600070205080204" pitchFamily="50" charset="-128"/>
              <a:ea typeface="ＭＳ Ｐゴシック" panose="020B0600070205080204" pitchFamily="50" charset="-128"/>
            </a:rPr>
            <a:t>　公営企業会計等においては、独立採算の原則に基づき、事務事業の見直し、事業施設の合理化や効率化、料金見直し等により財政健全化を図り、普通会計からの繰出金・出資金の抑制に努めていく。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69850</xdr:rowOff>
    </xdr:from>
    <xdr:to>
      <xdr:col>82</xdr:col>
      <xdr:colOff>107950</xdr:colOff>
      <xdr:row>60</xdr:row>
      <xdr:rowOff>107950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89852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80027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107950</xdr:rowOff>
    </xdr:from>
    <xdr:to>
      <xdr:col>82</xdr:col>
      <xdr:colOff>196850</xdr:colOff>
      <xdr:row>60</xdr:row>
      <xdr:rowOff>107950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156227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69850</xdr:rowOff>
    </xdr:from>
    <xdr:to>
      <xdr:col>82</xdr:col>
      <xdr:colOff>196850</xdr:colOff>
      <xdr:row>52</xdr:row>
      <xdr:rowOff>69850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56</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690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88900</xdr:rowOff>
    </xdr:from>
    <xdr:to>
      <xdr:col>78</xdr:col>
      <xdr:colOff>69850</xdr:colOff>
      <xdr:row>56</xdr:row>
      <xdr:rowOff>127000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690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19050</xdr:rowOff>
    </xdr:from>
    <xdr:to>
      <xdr:col>78</xdr:col>
      <xdr:colOff>120650</xdr:colOff>
      <xdr:row>56</xdr:row>
      <xdr:rowOff>120650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130827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57</xdr:row>
      <xdr:rowOff>50800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7282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133350</xdr:rowOff>
    </xdr:from>
    <xdr:to>
      <xdr:col>74</xdr:col>
      <xdr:colOff>31750</xdr:colOff>
      <xdr:row>56</xdr:row>
      <xdr:rowOff>63500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50800</xdr:rowOff>
    </xdr:from>
    <xdr:to>
      <xdr:col>69</xdr:col>
      <xdr:colOff>92075</xdr:colOff>
      <xdr:row>62</xdr:row>
      <xdr:rowOff>69850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823450"/>
          <a:ext cx="889000" cy="87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19050</xdr:rowOff>
    </xdr:from>
    <xdr:to>
      <xdr:col>69</xdr:col>
      <xdr:colOff>142875</xdr:colOff>
      <xdr:row>56</xdr:row>
      <xdr:rowOff>120650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130827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19050</xdr:rowOff>
    </xdr:from>
    <xdr:to>
      <xdr:col>65</xdr:col>
      <xdr:colOff>53975</xdr:colOff>
      <xdr:row>58</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130827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48277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38100</xdr:rowOff>
    </xdr:from>
    <xdr:to>
      <xdr:col>78</xdr:col>
      <xdr:colOff>120650</xdr:colOff>
      <xdr:row>56</xdr:row>
      <xdr:rowOff>139700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124477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76200</xdr:rowOff>
    </xdr:from>
    <xdr:to>
      <xdr:col>74</xdr:col>
      <xdr:colOff>31750</xdr:colOff>
      <xdr:row>57</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0</xdr:rowOff>
    </xdr:from>
    <xdr:to>
      <xdr:col>69</xdr:col>
      <xdr:colOff>142875</xdr:colOff>
      <xdr:row>57</xdr:row>
      <xdr:rowOff>101600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86377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62</xdr:row>
      <xdr:rowOff>19050</xdr:rowOff>
    </xdr:from>
    <xdr:to>
      <xdr:col>65</xdr:col>
      <xdr:colOff>53975</xdr:colOff>
      <xdr:row>62</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64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105427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73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年度は、病院事業会計繰出金の増加により数値が上昇し、類似団体平均値を上回った。</a:t>
          </a:r>
        </a:p>
        <a:p>
          <a:r>
            <a:rPr kumimoji="1" lang="ja-JP" altLang="en-US" sz="1300">
              <a:latin typeface="ＭＳ Ｐゴシック" panose="020B0600070205080204" pitchFamily="50" charset="-128"/>
              <a:ea typeface="ＭＳ Ｐゴシック" panose="020B0600070205080204" pitchFamily="50" charset="-128"/>
            </a:rPr>
            <a:t>　今後も市単独補助事業を中心に、各種団体への補助金等の見直しを行うなど、補助費等の抑制に努めていく。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88138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7871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1270</xdr:rowOff>
    </xdr:from>
    <xdr:to>
      <xdr:col>82</xdr:col>
      <xdr:colOff>107950</xdr:colOff>
      <xdr:row>37</xdr:row>
      <xdr:rowOff>19558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34492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81280</xdr:rowOff>
    </xdr:from>
    <xdr:to>
      <xdr:col>78</xdr:col>
      <xdr:colOff>69850</xdr:colOff>
      <xdr:row>37</xdr:row>
      <xdr:rowOff>1270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2534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81280</xdr:rowOff>
    </xdr:from>
    <xdr:to>
      <xdr:col>73</xdr:col>
      <xdr:colOff>180975</xdr:colOff>
      <xdr:row>36</xdr:row>
      <xdr:rowOff>127000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253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53340</xdr:rowOff>
    </xdr:from>
    <xdr:to>
      <xdr:col>74</xdr:col>
      <xdr:colOff>31750</xdr:colOff>
      <xdr:row>36</xdr:row>
      <xdr:rowOff>154940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139717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88138</xdr:rowOff>
    </xdr:from>
    <xdr:to>
      <xdr:col>69</xdr:col>
      <xdr:colOff>92075</xdr:colOff>
      <xdr:row>36</xdr:row>
      <xdr:rowOff>127000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088888"/>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71137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112285</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121920</xdr:rowOff>
    </xdr:from>
    <xdr:to>
      <xdr:col>78</xdr:col>
      <xdr:colOff>120650</xdr:colOff>
      <xdr:row>37</xdr:row>
      <xdr:rowOff>52070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30480</xdr:rowOff>
    </xdr:from>
    <xdr:to>
      <xdr:col>74</xdr:col>
      <xdr:colOff>31750</xdr:colOff>
      <xdr:row>36</xdr:row>
      <xdr:rowOff>132080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162577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37338</xdr:rowOff>
    </xdr:from>
    <xdr:to>
      <xdr:col>65</xdr:col>
      <xdr:colOff>53975</xdr:colOff>
      <xdr:row>35</xdr:row>
      <xdr:rowOff>138938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149115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年度は、峰山クリーンセンター基幹的改良事業などの元金償還が始まったものの、元金償還を終了した額が上回ったことから数値は下降したが、類似団体平均を上回った。</a:t>
          </a:r>
        </a:p>
        <a:p>
          <a:r>
            <a:rPr kumimoji="1" lang="ja-JP" altLang="en-US" sz="1300">
              <a:latin typeface="ＭＳ Ｐゴシック" panose="020B0600070205080204" pitchFamily="50" charset="-128"/>
              <a:ea typeface="ＭＳ Ｐゴシック" panose="020B0600070205080204" pitchFamily="50" charset="-128"/>
            </a:rPr>
            <a:t>　今後も公共施設等の更新などによる大型の普通建設事業が予定されていることから、新たな地方債発行事業については優先度の高いものから計画的に実施するなど、引き続き公債費の適正管理に努めていく。</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82</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4714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146050</xdr:rowOff>
    </xdr:from>
    <xdr:to>
      <xdr:col>24</xdr:col>
      <xdr:colOff>25400</xdr:colOff>
      <xdr:row>80</xdr:row>
      <xdr:rowOff>63500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6906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107950</xdr:rowOff>
    </xdr:from>
    <xdr:to>
      <xdr:col>24</xdr:col>
      <xdr:colOff>76200</xdr:colOff>
      <xdr:row>78</xdr:row>
      <xdr:rowOff>38100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146050</xdr:rowOff>
    </xdr:from>
    <xdr:to>
      <xdr:col>19</xdr:col>
      <xdr:colOff>187325</xdr:colOff>
      <xdr:row>80</xdr:row>
      <xdr:rowOff>63500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690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133350</xdr:rowOff>
    </xdr:from>
    <xdr:to>
      <xdr:col>20</xdr:col>
      <xdr:colOff>38100</xdr:colOff>
      <xdr:row>78</xdr:row>
      <xdr:rowOff>63500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73677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146050</xdr:rowOff>
    </xdr:from>
    <xdr:to>
      <xdr:col>15</xdr:col>
      <xdr:colOff>98425</xdr:colOff>
      <xdr:row>80</xdr:row>
      <xdr:rowOff>76200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690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57150</xdr:rowOff>
    </xdr:from>
    <xdr:to>
      <xdr:col>15</xdr:col>
      <xdr:colOff>149225</xdr:colOff>
      <xdr:row>77</xdr:row>
      <xdr:rowOff>158750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168927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76200</xdr:rowOff>
    </xdr:from>
    <xdr:to>
      <xdr:col>11</xdr:col>
      <xdr:colOff>9525</xdr:colOff>
      <xdr:row>80</xdr:row>
      <xdr:rowOff>165100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792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44450</xdr:rowOff>
    </xdr:from>
    <xdr:to>
      <xdr:col>11</xdr:col>
      <xdr:colOff>60325</xdr:colOff>
      <xdr:row>77</xdr:row>
      <xdr:rowOff>146050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156227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01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44450</xdr:rowOff>
    </xdr:from>
    <xdr:to>
      <xdr:col>6</xdr:col>
      <xdr:colOff>171450</xdr:colOff>
      <xdr:row>77</xdr:row>
      <xdr:rowOff>146050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156227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01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95250</xdr:rowOff>
    </xdr:from>
    <xdr:to>
      <xdr:col>24</xdr:col>
      <xdr:colOff>76200</xdr:colOff>
      <xdr:row>80</xdr:row>
      <xdr:rowOff>25400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67327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12700</xdr:rowOff>
    </xdr:from>
    <xdr:to>
      <xdr:col>20</xdr:col>
      <xdr:colOff>38100</xdr:colOff>
      <xdr:row>80</xdr:row>
      <xdr:rowOff>114300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72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99077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81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95250</xdr:rowOff>
    </xdr:from>
    <xdr:to>
      <xdr:col>15</xdr:col>
      <xdr:colOff>149225</xdr:colOff>
      <xdr:row>80</xdr:row>
      <xdr:rowOff>25400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25400</xdr:rowOff>
    </xdr:from>
    <xdr:to>
      <xdr:col>11</xdr:col>
      <xdr:colOff>60325</xdr:colOff>
      <xdr:row>80</xdr:row>
      <xdr:rowOff>127000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111777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82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114300</xdr:rowOff>
    </xdr:from>
    <xdr:to>
      <xdr:col>6</xdr:col>
      <xdr:colOff>171450</xdr:colOff>
      <xdr:row>81</xdr:row>
      <xdr:rowOff>44450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29227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歳出の経常一般財源では、補助費や物件費等が増加し、歳入では、市民税や株式等譲渡所得割交付金等が増加した。公債費を除いた経常収支比率は前年度より</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73.9</a:t>
          </a:r>
          <a:r>
            <a:rPr kumimoji="1" lang="ja-JP" altLang="en-US" sz="1300">
              <a:latin typeface="ＭＳ Ｐゴシック" panose="020B0600070205080204" pitchFamily="50" charset="-128"/>
              <a:ea typeface="ＭＳ Ｐゴシック" panose="020B0600070205080204" pitchFamily="50" charset="-128"/>
            </a:rPr>
            <a:t>％と類似団体平均を下回った。</a:t>
          </a:r>
        </a:p>
        <a:p>
          <a:r>
            <a:rPr kumimoji="1" lang="ja-JP" altLang="en-US" sz="1300">
              <a:latin typeface="ＭＳ Ｐゴシック" panose="020B0600070205080204" pitchFamily="50" charset="-128"/>
              <a:ea typeface="ＭＳ Ｐゴシック" panose="020B0600070205080204" pitchFamily="50" charset="-128"/>
            </a:rPr>
            <a:t>　今後も引き続き行財政改革を推進し、歳入確保と歳出削減を図っていく。</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76381</xdr:rowOff>
    </xdr:from>
    <xdr:to>
      <xdr:col>82</xdr:col>
      <xdr:colOff>107950</xdr:colOff>
      <xdr:row>80</xdr:row>
      <xdr:rowOff>136798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92231"/>
          <a:ext cx="0" cy="1260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108875</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24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136798</xdr:rowOff>
    </xdr:from>
    <xdr:to>
      <xdr:col>82</xdr:col>
      <xdr:colOff>196850</xdr:colOff>
      <xdr:row>80</xdr:row>
      <xdr:rowOff>136798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5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162758</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35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76381</xdr:rowOff>
    </xdr:from>
    <xdr:to>
      <xdr:col>82</xdr:col>
      <xdr:colOff>196850</xdr:colOff>
      <xdr:row>73</xdr:row>
      <xdr:rowOff>76381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9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66584</xdr:rowOff>
    </xdr:from>
    <xdr:to>
      <xdr:col>82</xdr:col>
      <xdr:colOff>107950</xdr:colOff>
      <xdr:row>76</xdr:row>
      <xdr:rowOff>6169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2925334"/>
          <a:ext cx="8382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111958</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970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139881</xdr:rowOff>
    </xdr:from>
    <xdr:to>
      <xdr:col>82</xdr:col>
      <xdr:colOff>158750</xdr:colOff>
      <xdr:row>76</xdr:row>
      <xdr:rowOff>70031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299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15966</xdr:rowOff>
    </xdr:from>
    <xdr:to>
      <xdr:col>78</xdr:col>
      <xdr:colOff>69850</xdr:colOff>
      <xdr:row>75</xdr:row>
      <xdr:rowOff>66584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703266"/>
          <a:ext cx="889000" cy="22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61504</xdr:rowOff>
    </xdr:from>
    <xdr:to>
      <xdr:col>78</xdr:col>
      <xdr:colOff>120650</xdr:colOff>
      <xdr:row>75</xdr:row>
      <xdr:rowOff>163103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292025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147882</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006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15966</xdr:rowOff>
    </xdr:from>
    <xdr:to>
      <xdr:col>73</xdr:col>
      <xdr:colOff>180975</xdr:colOff>
      <xdr:row>75</xdr:row>
      <xdr:rowOff>66584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703266"/>
          <a:ext cx="889000" cy="22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63137</xdr:rowOff>
    </xdr:from>
    <xdr:to>
      <xdr:col>74</xdr:col>
      <xdr:colOff>31750</xdr:colOff>
      <xdr:row>74</xdr:row>
      <xdr:rowOff>164737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75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149514</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83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66584</xdr:rowOff>
    </xdr:from>
    <xdr:to>
      <xdr:col>69</xdr:col>
      <xdr:colOff>92075</xdr:colOff>
      <xdr:row>76</xdr:row>
      <xdr:rowOff>38826</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2925334"/>
          <a:ext cx="8890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126819</xdr:rowOff>
    </xdr:from>
    <xdr:to>
      <xdr:col>69</xdr:col>
      <xdr:colOff>142875</xdr:colOff>
      <xdr:row>76</xdr:row>
      <xdr:rowOff>56969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298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41746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07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1088</xdr:rowOff>
    </xdr:from>
    <xdr:to>
      <xdr:col>65</xdr:col>
      <xdr:colOff>53975</xdr:colOff>
      <xdr:row>76</xdr:row>
      <xdr:rowOff>102688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03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87465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11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126819</xdr:rowOff>
    </xdr:from>
    <xdr:to>
      <xdr:col>82</xdr:col>
      <xdr:colOff>158750</xdr:colOff>
      <xdr:row>76</xdr:row>
      <xdr:rowOff>56969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98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143346</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83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15784</xdr:rowOff>
    </xdr:from>
    <xdr:to>
      <xdr:col>78</xdr:col>
      <xdr:colOff>120650</xdr:colOff>
      <xdr:row>75</xdr:row>
      <xdr:rowOff>117384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87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127561</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643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136616</xdr:rowOff>
    </xdr:from>
    <xdr:to>
      <xdr:col>74</xdr:col>
      <xdr:colOff>31750</xdr:colOff>
      <xdr:row>74</xdr:row>
      <xdr:rowOff>66766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65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76943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42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15784</xdr:rowOff>
    </xdr:from>
    <xdr:to>
      <xdr:col>69</xdr:col>
      <xdr:colOff>142875</xdr:colOff>
      <xdr:row>75</xdr:row>
      <xdr:rowOff>117384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87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127561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643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159476</xdr:rowOff>
    </xdr:from>
    <xdr:to>
      <xdr:col>65</xdr:col>
      <xdr:colOff>53975</xdr:colOff>
      <xdr:row>76</xdr:row>
      <xdr:rowOff>89626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01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99803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787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京都府京丹後市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160833</xdr:rowOff>
    </xdr:from>
    <xdr:to>
      <xdr:col>29</xdr:col>
      <xdr:colOff>127000</xdr:colOff>
      <xdr:row>20</xdr:row>
      <xdr:rowOff>139027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65858"/>
          <a:ext cx="0" cy="13497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111104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8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139027</xdr:rowOff>
    </xdr:from>
    <xdr:to>
      <xdr:col>30</xdr:col>
      <xdr:colOff>25400</xdr:colOff>
      <xdr:row>20</xdr:row>
      <xdr:rowOff>139027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156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75760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09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160833</xdr:rowOff>
    </xdr:from>
    <xdr:to>
      <xdr:col>30</xdr:col>
      <xdr:colOff>25400</xdr:colOff>
      <xdr:row>12</xdr:row>
      <xdr:rowOff>160833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658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147155</xdr:rowOff>
    </xdr:from>
    <xdr:to>
      <xdr:col>29</xdr:col>
      <xdr:colOff>127000</xdr:colOff>
      <xdr:row>16</xdr:row>
      <xdr:rowOff>32334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66530"/>
          <a:ext cx="647700" cy="56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36491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98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64414</xdr:rowOff>
    </xdr:from>
    <xdr:to>
      <xdr:col>29</xdr:col>
      <xdr:colOff>177800</xdr:colOff>
      <xdr:row>17</xdr:row>
      <xdr:rowOff>166014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26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32334</xdr:rowOff>
    </xdr:from>
    <xdr:to>
      <xdr:col>26</xdr:col>
      <xdr:colOff>50800</xdr:colOff>
      <xdr:row>16</xdr:row>
      <xdr:rowOff>81470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23159"/>
          <a:ext cx="698500" cy="49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108369</xdr:rowOff>
    </xdr:from>
    <xdr:to>
      <xdr:col>26</xdr:col>
      <xdr:colOff>101600</xdr:colOff>
      <xdr:row>18</xdr:row>
      <xdr:rowOff>38519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0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23296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57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81470</xdr:rowOff>
    </xdr:from>
    <xdr:to>
      <xdr:col>22</xdr:col>
      <xdr:colOff>114300</xdr:colOff>
      <xdr:row>16</xdr:row>
      <xdr:rowOff>126721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72295"/>
          <a:ext cx="698500" cy="45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122415</xdr:rowOff>
    </xdr:from>
    <xdr:to>
      <xdr:col>22</xdr:col>
      <xdr:colOff>165100</xdr:colOff>
      <xdr:row>18</xdr:row>
      <xdr:rowOff>52565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84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37342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7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126721</xdr:rowOff>
    </xdr:from>
    <xdr:to>
      <xdr:col>18</xdr:col>
      <xdr:colOff>177800</xdr:colOff>
      <xdr:row>17</xdr:row>
      <xdr:rowOff>64237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17546"/>
          <a:ext cx="698500" cy="108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36741</xdr:rowOff>
    </xdr:from>
    <xdr:to>
      <xdr:col>19</xdr:col>
      <xdr:colOff>38100</xdr:colOff>
      <xdr:row>18</xdr:row>
      <xdr:rowOff>138341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70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123118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56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66853</xdr:rowOff>
    </xdr:from>
    <xdr:to>
      <xdr:col>15</xdr:col>
      <xdr:colOff>101600</xdr:colOff>
      <xdr:row>18</xdr:row>
      <xdr:rowOff>168453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200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153230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96355</xdr:rowOff>
    </xdr:from>
    <xdr:to>
      <xdr:col>29</xdr:col>
      <xdr:colOff>177800</xdr:colOff>
      <xdr:row>16</xdr:row>
      <xdr:rowOff>26505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15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112882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6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152984</xdr:rowOff>
    </xdr:from>
    <xdr:to>
      <xdr:col>26</xdr:col>
      <xdr:colOff>101600</xdr:colOff>
      <xdr:row>16</xdr:row>
      <xdr:rowOff>83134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72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93311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41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30670</xdr:rowOff>
    </xdr:from>
    <xdr:to>
      <xdr:col>22</xdr:col>
      <xdr:colOff>165100</xdr:colOff>
      <xdr:row>16</xdr:row>
      <xdr:rowOff>132270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21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142447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9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75921</xdr:rowOff>
    </xdr:from>
    <xdr:to>
      <xdr:col>19</xdr:col>
      <xdr:colOff>38100</xdr:colOff>
      <xdr:row>17</xdr:row>
      <xdr:rowOff>6071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66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16248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35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13437</xdr:rowOff>
    </xdr:from>
    <xdr:to>
      <xdr:col>15</xdr:col>
      <xdr:colOff>101600</xdr:colOff>
      <xdr:row>17</xdr:row>
      <xdr:rowOff>115037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75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125214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4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67825</xdr:rowOff>
    </xdr:from>
    <xdr:to>
      <xdr:col>29</xdr:col>
      <xdr:colOff>127000</xdr:colOff>
      <xdr:row>37</xdr:row>
      <xdr:rowOff>264389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92375"/>
          <a:ext cx="0" cy="13967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236466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6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264389</xdr:rowOff>
    </xdr:from>
    <xdr:to>
      <xdr:col>30</xdr:col>
      <xdr:colOff>25400</xdr:colOff>
      <xdr:row>37</xdr:row>
      <xdr:rowOff>264389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890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325652</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3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67825</xdr:rowOff>
    </xdr:from>
    <xdr:to>
      <xdr:col>30</xdr:col>
      <xdr:colOff>25400</xdr:colOff>
      <xdr:row>33</xdr:row>
      <xdr:rowOff>67825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92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326470</xdr:rowOff>
    </xdr:from>
    <xdr:to>
      <xdr:col>29</xdr:col>
      <xdr:colOff>127000</xdr:colOff>
      <xdr:row>34</xdr:row>
      <xdr:rowOff>388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6251020"/>
          <a:ext cx="647700" cy="16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168553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78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196476</xdr:rowOff>
    </xdr:from>
    <xdr:to>
      <xdr:col>29</xdr:col>
      <xdr:colOff>177800</xdr:colOff>
      <xdr:row>35</xdr:row>
      <xdr:rowOff>298076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06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326470</xdr:rowOff>
    </xdr:from>
    <xdr:to>
      <xdr:col>26</xdr:col>
      <xdr:colOff>50800</xdr:colOff>
      <xdr:row>34</xdr:row>
      <xdr:rowOff>31347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251020"/>
          <a:ext cx="698500" cy="47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227860</xdr:rowOff>
    </xdr:from>
    <xdr:to>
      <xdr:col>26</xdr:col>
      <xdr:colOff>101600</xdr:colOff>
      <xdr:row>35</xdr:row>
      <xdr:rowOff>329460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38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314237</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924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31347</xdr:rowOff>
    </xdr:from>
    <xdr:to>
      <xdr:col>22</xdr:col>
      <xdr:colOff>114300</xdr:colOff>
      <xdr:row>34</xdr:row>
      <xdr:rowOff>133760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298797"/>
          <a:ext cx="698500" cy="102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267440</xdr:rowOff>
    </xdr:from>
    <xdr:to>
      <xdr:col>22</xdr:col>
      <xdr:colOff>165100</xdr:colOff>
      <xdr:row>36</xdr:row>
      <xdr:rowOff>26140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7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10917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96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133760</xdr:rowOff>
    </xdr:from>
    <xdr:to>
      <xdr:col>18</xdr:col>
      <xdr:colOff>177800</xdr:colOff>
      <xdr:row>34</xdr:row>
      <xdr:rowOff>200870</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401210"/>
          <a:ext cx="698500" cy="671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36783</xdr:rowOff>
    </xdr:from>
    <xdr:to>
      <xdr:col>19</xdr:col>
      <xdr:colOff>38100</xdr:colOff>
      <xdr:row>36</xdr:row>
      <xdr:rowOff>138383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90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123160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76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31427</xdr:rowOff>
    </xdr:from>
    <xdr:to>
      <xdr:col>15</xdr:col>
      <xdr:colOff>101600</xdr:colOff>
      <xdr:row>36</xdr:row>
      <xdr:rowOff>133027</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84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117804</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71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292488</xdr:rowOff>
    </xdr:from>
    <xdr:to>
      <xdr:col>29</xdr:col>
      <xdr:colOff>177800</xdr:colOff>
      <xdr:row>34</xdr:row>
      <xdr:rowOff>51188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217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137565</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062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275670</xdr:rowOff>
    </xdr:from>
    <xdr:to>
      <xdr:col>26</xdr:col>
      <xdr:colOff>101600</xdr:colOff>
      <xdr:row>34</xdr:row>
      <xdr:rowOff>34370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200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44547</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596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323447</xdr:rowOff>
    </xdr:from>
    <xdr:to>
      <xdr:col>22</xdr:col>
      <xdr:colOff>165100</xdr:colOff>
      <xdr:row>34</xdr:row>
      <xdr:rowOff>82147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247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92324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01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82960</xdr:rowOff>
    </xdr:from>
    <xdr:to>
      <xdr:col>19</xdr:col>
      <xdr:colOff>38100</xdr:colOff>
      <xdr:row>34</xdr:row>
      <xdr:rowOff>184560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350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194737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119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150070</xdr:rowOff>
    </xdr:from>
    <xdr:to>
      <xdr:col>15</xdr:col>
      <xdr:colOff>101600</xdr:colOff>
      <xdr:row>34</xdr:row>
      <xdr:rowOff>251670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417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261847</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1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京都府京丹後市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51,031
50,536
501.44
39,361,857
38,209,667
912,475
20,606,704
34,162,714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151384</xdr:rowOff>
    </xdr:from>
    <xdr:to>
      <xdr:col>24</xdr:col>
      <xdr:colOff>62865</xdr:colOff>
      <xdr:row>39</xdr:row>
      <xdr:rowOff>137160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66334"/>
          <a:ext cx="1270" cy="135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140987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137160</xdr:rowOff>
    </xdr:from>
    <xdr:to>
      <xdr:col>24</xdr:col>
      <xdr:colOff>152400</xdr:colOff>
      <xdr:row>39</xdr:row>
      <xdr:rowOff>137160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3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98061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41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151384</xdr:rowOff>
    </xdr:from>
    <xdr:to>
      <xdr:col>24</xdr:col>
      <xdr:colOff>152400</xdr:colOff>
      <xdr:row>31</xdr:row>
      <xdr:rowOff>151384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66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84861</xdr:rowOff>
    </xdr:from>
    <xdr:to>
      <xdr:col>24</xdr:col>
      <xdr:colOff>63500</xdr:colOff>
      <xdr:row>34</xdr:row>
      <xdr:rowOff>122898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14161"/>
          <a:ext cx="838200" cy="3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124998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97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146571</xdr:rowOff>
    </xdr:from>
    <xdr:to>
      <xdr:col>24</xdr:col>
      <xdr:colOff>114300</xdr:colOff>
      <xdr:row>37</xdr:row>
      <xdr:rowOff>76721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1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122898</xdr:rowOff>
    </xdr:from>
    <xdr:to>
      <xdr:col>19</xdr:col>
      <xdr:colOff>177800</xdr:colOff>
      <xdr:row>35</xdr:row>
      <xdr:rowOff>27013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52198"/>
          <a:ext cx="8890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166941</xdr:rowOff>
    </xdr:from>
    <xdr:to>
      <xdr:col>20</xdr:col>
      <xdr:colOff>38100</xdr:colOff>
      <xdr:row>37</xdr:row>
      <xdr:rowOff>97091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3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88218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3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27013</xdr:rowOff>
    </xdr:from>
    <xdr:to>
      <xdr:col>15</xdr:col>
      <xdr:colOff>50800</xdr:colOff>
      <xdr:row>35</xdr:row>
      <xdr:rowOff>87617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27763"/>
          <a:ext cx="889000" cy="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10160</xdr:rowOff>
    </xdr:from>
    <xdr:to>
      <xdr:col>15</xdr:col>
      <xdr:colOff>101600</xdr:colOff>
      <xdr:row>37</xdr:row>
      <xdr:rowOff>111760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102887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4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87617</xdr:rowOff>
    </xdr:from>
    <xdr:to>
      <xdr:col>10</xdr:col>
      <xdr:colOff>114300</xdr:colOff>
      <xdr:row>36</xdr:row>
      <xdr:rowOff>110096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88367"/>
          <a:ext cx="889000" cy="19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67335</xdr:rowOff>
    </xdr:from>
    <xdr:to>
      <xdr:col>10</xdr:col>
      <xdr:colOff>165100</xdr:colOff>
      <xdr:row>37</xdr:row>
      <xdr:rowOff>168935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4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160062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50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169964</xdr:rowOff>
    </xdr:from>
    <xdr:to>
      <xdr:col>6</xdr:col>
      <xdr:colOff>38100</xdr:colOff>
      <xdr:row>38</xdr:row>
      <xdr:rowOff>100114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51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91241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60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34061</xdr:rowOff>
    </xdr:from>
    <xdr:to>
      <xdr:col>24</xdr:col>
      <xdr:colOff>114300</xdr:colOff>
      <xdr:row>34</xdr:row>
      <xdr:rowOff>135661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6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56938</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14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72098</xdr:rowOff>
    </xdr:from>
    <xdr:to>
      <xdr:col>20</xdr:col>
      <xdr:colOff>38100</xdr:colOff>
      <xdr:row>35</xdr:row>
      <xdr:rowOff>2248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0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18775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676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147663</xdr:rowOff>
    </xdr:from>
    <xdr:to>
      <xdr:col>15</xdr:col>
      <xdr:colOff>101600</xdr:colOff>
      <xdr:row>35</xdr:row>
      <xdr:rowOff>77813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7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94340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752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36817</xdr:rowOff>
    </xdr:from>
    <xdr:to>
      <xdr:col>10</xdr:col>
      <xdr:colOff>165100</xdr:colOff>
      <xdr:row>35</xdr:row>
      <xdr:rowOff>138417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3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154944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812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59296</xdr:rowOff>
    </xdr:from>
    <xdr:to>
      <xdr:col>6</xdr:col>
      <xdr:colOff>38100</xdr:colOff>
      <xdr:row>36</xdr:row>
      <xdr:rowOff>160896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3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5973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0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139961</xdr:rowOff>
    </xdr:from>
    <xdr:to>
      <xdr:col>24</xdr:col>
      <xdr:colOff>62865</xdr:colOff>
      <xdr:row>58</xdr:row>
      <xdr:rowOff>81685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41011"/>
          <a:ext cx="1270" cy="1484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85512</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2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81685</xdr:rowOff>
    </xdr:from>
    <xdr:to>
      <xdr:col>24</xdr:col>
      <xdr:colOff>152400</xdr:colOff>
      <xdr:row>58</xdr:row>
      <xdr:rowOff>81685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2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86638</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16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139961</xdr:rowOff>
    </xdr:from>
    <xdr:to>
      <xdr:col>24</xdr:col>
      <xdr:colOff>152400</xdr:colOff>
      <xdr:row>49</xdr:row>
      <xdr:rowOff>139961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4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132499</xdr:rowOff>
    </xdr:from>
    <xdr:to>
      <xdr:col>24</xdr:col>
      <xdr:colOff>63500</xdr:colOff>
      <xdr:row>52</xdr:row>
      <xdr:rowOff>48815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8876449"/>
          <a:ext cx="838200" cy="8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160073</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18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10196</xdr:rowOff>
    </xdr:from>
    <xdr:to>
      <xdr:col>24</xdr:col>
      <xdr:colOff>114300</xdr:colOff>
      <xdr:row>55</xdr:row>
      <xdr:rowOff>111796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3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48815</xdr:rowOff>
    </xdr:from>
    <xdr:to>
      <xdr:col>19</xdr:col>
      <xdr:colOff>177800</xdr:colOff>
      <xdr:row>53</xdr:row>
      <xdr:rowOff>18069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8964215"/>
          <a:ext cx="889000" cy="14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3028</xdr:rowOff>
    </xdr:from>
    <xdr:to>
      <xdr:col>20</xdr:col>
      <xdr:colOff>38100</xdr:colOff>
      <xdr:row>55</xdr:row>
      <xdr:rowOff>104628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43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95755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2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18069</xdr:rowOff>
    </xdr:from>
    <xdr:to>
      <xdr:col>15</xdr:col>
      <xdr:colOff>50800</xdr:colOff>
      <xdr:row>53</xdr:row>
      <xdr:rowOff>113574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104919"/>
          <a:ext cx="889000" cy="9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59884</xdr:rowOff>
    </xdr:from>
    <xdr:to>
      <xdr:col>15</xdr:col>
      <xdr:colOff>101600</xdr:colOff>
      <xdr:row>55</xdr:row>
      <xdr:rowOff>161484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152611</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8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113574</xdr:rowOff>
    </xdr:from>
    <xdr:to>
      <xdr:col>10</xdr:col>
      <xdr:colOff>114300</xdr:colOff>
      <xdr:row>54</xdr:row>
      <xdr:rowOff>28437</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200424"/>
          <a:ext cx="889000" cy="8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49450</xdr:rowOff>
    </xdr:from>
    <xdr:to>
      <xdr:col>10</xdr:col>
      <xdr:colOff>165100</xdr:colOff>
      <xdr:row>56</xdr:row>
      <xdr:rowOff>151050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142177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4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96901</xdr:rowOff>
    </xdr:from>
    <xdr:to>
      <xdr:col>6</xdr:col>
      <xdr:colOff>38100</xdr:colOff>
      <xdr:row>57</xdr:row>
      <xdr:rowOff>27051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18178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9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81699</xdr:rowOff>
    </xdr:from>
    <xdr:to>
      <xdr:col>24</xdr:col>
      <xdr:colOff>114300</xdr:colOff>
      <xdr:row>52</xdr:row>
      <xdr:rowOff>11849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882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104576</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67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169465</xdr:rowOff>
    </xdr:from>
    <xdr:to>
      <xdr:col>20</xdr:col>
      <xdr:colOff>38100</xdr:colOff>
      <xdr:row>52</xdr:row>
      <xdr:rowOff>99615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891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116142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497795" y="8688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138719</xdr:rowOff>
    </xdr:from>
    <xdr:to>
      <xdr:col>15</xdr:col>
      <xdr:colOff>101600</xdr:colOff>
      <xdr:row>53</xdr:row>
      <xdr:rowOff>68869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05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85396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08795" y="8829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62774</xdr:rowOff>
    </xdr:from>
    <xdr:to>
      <xdr:col>10</xdr:col>
      <xdr:colOff>165100</xdr:colOff>
      <xdr:row>53</xdr:row>
      <xdr:rowOff>164374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14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9451</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19795" y="8924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149087</xdr:rowOff>
    </xdr:from>
    <xdr:to>
      <xdr:col>6</xdr:col>
      <xdr:colOff>38100</xdr:colOff>
      <xdr:row>54</xdr:row>
      <xdr:rowOff>79237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23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95764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01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115605</xdr:rowOff>
    </xdr:from>
    <xdr:to>
      <xdr:col>24</xdr:col>
      <xdr:colOff>62865</xdr:colOff>
      <xdr:row>78</xdr:row>
      <xdr:rowOff>93523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88555"/>
          <a:ext cx="1270" cy="1178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97350</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93523</xdr:rowOff>
    </xdr:from>
    <xdr:to>
      <xdr:col>24</xdr:col>
      <xdr:colOff>152400</xdr:colOff>
      <xdr:row>78</xdr:row>
      <xdr:rowOff>93523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62282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6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115605</xdr:rowOff>
    </xdr:from>
    <xdr:to>
      <xdr:col>24</xdr:col>
      <xdr:colOff>152400</xdr:colOff>
      <xdr:row>71</xdr:row>
      <xdr:rowOff>115605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8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36968</xdr:rowOff>
    </xdr:from>
    <xdr:to>
      <xdr:col>24</xdr:col>
      <xdr:colOff>63500</xdr:colOff>
      <xdr:row>75</xdr:row>
      <xdr:rowOff>50546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2895718"/>
          <a:ext cx="838200" cy="1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23939</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54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45512</xdr:rowOff>
    </xdr:from>
    <xdr:to>
      <xdr:col>24</xdr:col>
      <xdr:colOff>114300</xdr:colOff>
      <xdr:row>76</xdr:row>
      <xdr:rowOff>147112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7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99284</xdr:rowOff>
    </xdr:from>
    <xdr:to>
      <xdr:col>19</xdr:col>
      <xdr:colOff>177800</xdr:colOff>
      <xdr:row>75</xdr:row>
      <xdr:rowOff>36968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2786584"/>
          <a:ext cx="889000" cy="10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20960</xdr:rowOff>
    </xdr:from>
    <xdr:to>
      <xdr:col>20</xdr:col>
      <xdr:colOff>38100</xdr:colOff>
      <xdr:row>76</xdr:row>
      <xdr:rowOff>122560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113687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4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99284</xdr:rowOff>
    </xdr:from>
    <xdr:to>
      <xdr:col>15</xdr:col>
      <xdr:colOff>50800</xdr:colOff>
      <xdr:row>75</xdr:row>
      <xdr:rowOff>37104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2786584"/>
          <a:ext cx="889000" cy="10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9530</xdr:rowOff>
    </xdr:from>
    <xdr:to>
      <xdr:col>15</xdr:col>
      <xdr:colOff>101600</xdr:colOff>
      <xdr:row>76</xdr:row>
      <xdr:rowOff>111130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102257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3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37104</xdr:rowOff>
    </xdr:from>
    <xdr:to>
      <xdr:col>10</xdr:col>
      <xdr:colOff>114300</xdr:colOff>
      <xdr:row>77</xdr:row>
      <xdr:rowOff>7707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2895854"/>
          <a:ext cx="889000" cy="31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67549</xdr:rowOff>
    </xdr:from>
    <xdr:to>
      <xdr:col>10</xdr:col>
      <xdr:colOff>165100</xdr:colOff>
      <xdr:row>76</xdr:row>
      <xdr:rowOff>169149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9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160276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90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157297</xdr:rowOff>
    </xdr:from>
    <xdr:to>
      <xdr:col>6</xdr:col>
      <xdr:colOff>38100</xdr:colOff>
      <xdr:row>77</xdr:row>
      <xdr:rowOff>87447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78574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28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171196</xdr:rowOff>
    </xdr:from>
    <xdr:to>
      <xdr:col>24</xdr:col>
      <xdr:colOff>114300</xdr:colOff>
      <xdr:row>75</xdr:row>
      <xdr:rowOff>101346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85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22623</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70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157618</xdr:rowOff>
    </xdr:from>
    <xdr:to>
      <xdr:col>20</xdr:col>
      <xdr:colOff>38100</xdr:colOff>
      <xdr:row>75</xdr:row>
      <xdr:rowOff>87768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84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104295</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62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48484</xdr:rowOff>
    </xdr:from>
    <xdr:to>
      <xdr:col>15</xdr:col>
      <xdr:colOff>101600</xdr:colOff>
      <xdr:row>74</xdr:row>
      <xdr:rowOff>150084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73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166611</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251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157754</xdr:rowOff>
    </xdr:from>
    <xdr:to>
      <xdr:col>10</xdr:col>
      <xdr:colOff>165100</xdr:colOff>
      <xdr:row>75</xdr:row>
      <xdr:rowOff>87904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84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104431</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262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128357</xdr:rowOff>
    </xdr:from>
    <xdr:to>
      <xdr:col>6</xdr:col>
      <xdr:colOff>38100</xdr:colOff>
      <xdr:row>77</xdr:row>
      <xdr:rowOff>58507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5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75034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933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92565</xdr:rowOff>
    </xdr:from>
    <xdr:to>
      <xdr:col>24</xdr:col>
      <xdr:colOff>62865</xdr:colOff>
      <xdr:row>98</xdr:row>
      <xdr:rowOff>142095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23065"/>
          <a:ext cx="127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145922</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4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142095</xdr:rowOff>
    </xdr:from>
    <xdr:to>
      <xdr:col>24</xdr:col>
      <xdr:colOff>152400</xdr:colOff>
      <xdr:row>98</xdr:row>
      <xdr:rowOff>142095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4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39242</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9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92565</xdr:rowOff>
    </xdr:from>
    <xdr:to>
      <xdr:col>24</xdr:col>
      <xdr:colOff>152400</xdr:colOff>
      <xdr:row>90</xdr:row>
      <xdr:rowOff>92565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2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59821</xdr:rowOff>
    </xdr:from>
    <xdr:to>
      <xdr:col>24</xdr:col>
      <xdr:colOff>63500</xdr:colOff>
      <xdr:row>96</xdr:row>
      <xdr:rowOff>150727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19021"/>
          <a:ext cx="838200" cy="9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91530</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078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68653</xdr:rowOff>
    </xdr:from>
    <xdr:to>
      <xdr:col>24</xdr:col>
      <xdr:colOff>114300</xdr:colOff>
      <xdr:row>95</xdr:row>
      <xdr:rowOff>170253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167904</xdr:rowOff>
    </xdr:from>
    <xdr:to>
      <xdr:col>19</xdr:col>
      <xdr:colOff>177800</xdr:colOff>
      <xdr:row>96</xdr:row>
      <xdr:rowOff>150727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455654"/>
          <a:ext cx="889000" cy="15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8564</xdr:rowOff>
    </xdr:from>
    <xdr:to>
      <xdr:col>20</xdr:col>
      <xdr:colOff>38100</xdr:colOff>
      <xdr:row>96</xdr:row>
      <xdr:rowOff>110164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126691</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242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167904</xdr:rowOff>
    </xdr:from>
    <xdr:to>
      <xdr:col>15</xdr:col>
      <xdr:colOff>50800</xdr:colOff>
      <xdr:row>97</xdr:row>
      <xdr:rowOff>84967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455654"/>
          <a:ext cx="889000" cy="25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39567</xdr:rowOff>
    </xdr:from>
    <xdr:to>
      <xdr:col>15</xdr:col>
      <xdr:colOff>101600</xdr:colOff>
      <xdr:row>95</xdr:row>
      <xdr:rowOff>141167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157694</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10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65308</xdr:rowOff>
    </xdr:from>
    <xdr:to>
      <xdr:col>10</xdr:col>
      <xdr:colOff>114300</xdr:colOff>
      <xdr:row>97</xdr:row>
      <xdr:rowOff>84967</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695958"/>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87354</xdr:rowOff>
    </xdr:from>
    <xdr:to>
      <xdr:col>10</xdr:col>
      <xdr:colOff>165100</xdr:colOff>
      <xdr:row>97</xdr:row>
      <xdr:rowOff>17504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34031</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32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119543</xdr:rowOff>
    </xdr:from>
    <xdr:to>
      <xdr:col>6</xdr:col>
      <xdr:colOff>38100</xdr:colOff>
      <xdr:row>97</xdr:row>
      <xdr:rowOff>49693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66220</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35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9021</xdr:rowOff>
    </xdr:from>
    <xdr:to>
      <xdr:col>24</xdr:col>
      <xdr:colOff>114300</xdr:colOff>
      <xdr:row>96</xdr:row>
      <xdr:rowOff>110621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6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158898</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446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99927</xdr:rowOff>
    </xdr:from>
    <xdr:to>
      <xdr:col>20</xdr:col>
      <xdr:colOff>38100</xdr:colOff>
      <xdr:row>97</xdr:row>
      <xdr:rowOff>30077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5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21204</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651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117104</xdr:rowOff>
    </xdr:from>
    <xdr:to>
      <xdr:col>15</xdr:col>
      <xdr:colOff>101600</xdr:colOff>
      <xdr:row>96</xdr:row>
      <xdr:rowOff>47254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40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38381</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497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34167</xdr:rowOff>
    </xdr:from>
    <xdr:to>
      <xdr:col>10</xdr:col>
      <xdr:colOff>165100</xdr:colOff>
      <xdr:row>97</xdr:row>
      <xdr:rowOff>135767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66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126894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75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14508</xdr:rowOff>
    </xdr:from>
    <xdr:to>
      <xdr:col>6</xdr:col>
      <xdr:colOff>38100</xdr:colOff>
      <xdr:row>97</xdr:row>
      <xdr:rowOff>116108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4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107235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73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124689</xdr:rowOff>
    </xdr:from>
    <xdr:to>
      <xdr:col>54</xdr:col>
      <xdr:colOff>189865</xdr:colOff>
      <xdr:row>37</xdr:row>
      <xdr:rowOff>138130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439639"/>
          <a:ext cx="1270" cy="1042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141957</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48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138130</xdr:rowOff>
    </xdr:from>
    <xdr:to>
      <xdr:col>55</xdr:col>
      <xdr:colOff>88900</xdr:colOff>
      <xdr:row>37</xdr:row>
      <xdr:rowOff>138130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48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71366</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214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124689</xdr:rowOff>
    </xdr:from>
    <xdr:to>
      <xdr:col>55</xdr:col>
      <xdr:colOff>88900</xdr:colOff>
      <xdr:row>31</xdr:row>
      <xdr:rowOff>124689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439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141384</xdr:rowOff>
    </xdr:from>
    <xdr:to>
      <xdr:col>55</xdr:col>
      <xdr:colOff>0</xdr:colOff>
      <xdr:row>34</xdr:row>
      <xdr:rowOff>151960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5970684"/>
          <a:ext cx="838200" cy="1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38889</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039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60462</xdr:rowOff>
    </xdr:from>
    <xdr:to>
      <xdr:col>55</xdr:col>
      <xdr:colOff>50800</xdr:colOff>
      <xdr:row>35</xdr:row>
      <xdr:rowOff>162062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0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141384</xdr:rowOff>
    </xdr:from>
    <xdr:to>
      <xdr:col>50</xdr:col>
      <xdr:colOff>114300</xdr:colOff>
      <xdr:row>35</xdr:row>
      <xdr:rowOff>76126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5970684"/>
          <a:ext cx="889000" cy="10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63594</xdr:rowOff>
    </xdr:from>
    <xdr:to>
      <xdr:col>50</xdr:col>
      <xdr:colOff>165100</xdr:colOff>
      <xdr:row>35</xdr:row>
      <xdr:rowOff>165194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06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156321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15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85545</xdr:rowOff>
    </xdr:from>
    <xdr:to>
      <xdr:col>45</xdr:col>
      <xdr:colOff>177800</xdr:colOff>
      <xdr:row>35</xdr:row>
      <xdr:rowOff>76126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229045"/>
          <a:ext cx="889000" cy="84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86888</xdr:rowOff>
    </xdr:from>
    <xdr:to>
      <xdr:col>46</xdr:col>
      <xdr:colOff>38100</xdr:colOff>
      <xdr:row>36</xdr:row>
      <xdr:rowOff>17038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08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8165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18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85545</xdr:rowOff>
    </xdr:from>
    <xdr:to>
      <xdr:col>41</xdr:col>
      <xdr:colOff>50800</xdr:colOff>
      <xdr:row>36</xdr:row>
      <xdr:rowOff>164397</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229045"/>
          <a:ext cx="889000" cy="110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34866</xdr:rowOff>
    </xdr:from>
    <xdr:to>
      <xdr:col>41</xdr:col>
      <xdr:colOff>101600</xdr:colOff>
      <xdr:row>31</xdr:row>
      <xdr:rowOff>136466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34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127593</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44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92032</xdr:rowOff>
    </xdr:from>
    <xdr:to>
      <xdr:col>36</xdr:col>
      <xdr:colOff>165100</xdr:colOff>
      <xdr:row>37</xdr:row>
      <xdr:rowOff>22182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26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38709</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03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101160</xdr:rowOff>
    </xdr:from>
    <xdr:to>
      <xdr:col>55</xdr:col>
      <xdr:colOff>50800</xdr:colOff>
      <xdr:row>35</xdr:row>
      <xdr:rowOff>31310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59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124037</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78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90584</xdr:rowOff>
    </xdr:from>
    <xdr:to>
      <xdr:col>50</xdr:col>
      <xdr:colOff>165100</xdr:colOff>
      <xdr:row>35</xdr:row>
      <xdr:rowOff>20734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91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37261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569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25326</xdr:rowOff>
    </xdr:from>
    <xdr:to>
      <xdr:col>46</xdr:col>
      <xdr:colOff>38100</xdr:colOff>
      <xdr:row>35</xdr:row>
      <xdr:rowOff>126926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02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143453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580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34745</xdr:rowOff>
    </xdr:from>
    <xdr:to>
      <xdr:col>41</xdr:col>
      <xdr:colOff>101600</xdr:colOff>
      <xdr:row>30</xdr:row>
      <xdr:rowOff>136345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17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152872</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4953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113597</xdr:rowOff>
    </xdr:from>
    <xdr:to>
      <xdr:col>36</xdr:col>
      <xdr:colOff>165100</xdr:colOff>
      <xdr:row>37</xdr:row>
      <xdr:rowOff>43747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28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34874</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37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24013</xdr:rowOff>
    </xdr:from>
    <xdr:to>
      <xdr:col>54</xdr:col>
      <xdr:colOff>189865</xdr:colOff>
      <xdr:row>57</xdr:row>
      <xdr:rowOff>154353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67963"/>
          <a:ext cx="1270" cy="115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158180</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993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154353</xdr:rowOff>
    </xdr:from>
    <xdr:to>
      <xdr:col>55</xdr:col>
      <xdr:colOff>88900</xdr:colOff>
      <xdr:row>57</xdr:row>
      <xdr:rowOff>154353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992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142140</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43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24013</xdr:rowOff>
    </xdr:from>
    <xdr:to>
      <xdr:col>55</xdr:col>
      <xdr:colOff>88900</xdr:colOff>
      <xdr:row>51</xdr:row>
      <xdr:rowOff>24013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6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108306</xdr:rowOff>
    </xdr:from>
    <xdr:to>
      <xdr:col>55</xdr:col>
      <xdr:colOff>0</xdr:colOff>
      <xdr:row>55</xdr:row>
      <xdr:rowOff>154948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538056"/>
          <a:ext cx="838200" cy="4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42021</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71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63594</xdr:rowOff>
    </xdr:from>
    <xdr:to>
      <xdr:col>55</xdr:col>
      <xdr:colOff>50800</xdr:colOff>
      <xdr:row>55</xdr:row>
      <xdr:rowOff>165194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49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154948</xdr:rowOff>
    </xdr:from>
    <xdr:to>
      <xdr:col>50</xdr:col>
      <xdr:colOff>114300</xdr:colOff>
      <xdr:row>56</xdr:row>
      <xdr:rowOff>116756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584698"/>
          <a:ext cx="889000" cy="13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132280</xdr:rowOff>
    </xdr:from>
    <xdr:to>
      <xdr:col>50</xdr:col>
      <xdr:colOff>165100</xdr:colOff>
      <xdr:row>56</xdr:row>
      <xdr:rowOff>62430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6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53557</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65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170584</xdr:rowOff>
    </xdr:from>
    <xdr:to>
      <xdr:col>45</xdr:col>
      <xdr:colOff>177800</xdr:colOff>
      <xdr:row>56</xdr:row>
      <xdr:rowOff>116756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600334"/>
          <a:ext cx="889000" cy="11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131793</xdr:rowOff>
    </xdr:from>
    <xdr:to>
      <xdr:col>46</xdr:col>
      <xdr:colOff>38100</xdr:colOff>
      <xdr:row>56</xdr:row>
      <xdr:rowOff>61943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6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78470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33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119218</xdr:rowOff>
    </xdr:from>
    <xdr:to>
      <xdr:col>41</xdr:col>
      <xdr:colOff>50800</xdr:colOff>
      <xdr:row>55</xdr:row>
      <xdr:rowOff>170584</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548968"/>
          <a:ext cx="889000" cy="5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143543</xdr:rowOff>
    </xdr:from>
    <xdr:to>
      <xdr:col>41</xdr:col>
      <xdr:colOff>101600</xdr:colOff>
      <xdr:row>56</xdr:row>
      <xdr:rowOff>73693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57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64820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66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144785</xdr:rowOff>
    </xdr:from>
    <xdr:to>
      <xdr:col>36</xdr:col>
      <xdr:colOff>165100</xdr:colOff>
      <xdr:row>56</xdr:row>
      <xdr:rowOff>74935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7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66062</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66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57506</xdr:rowOff>
    </xdr:from>
    <xdr:to>
      <xdr:col>55</xdr:col>
      <xdr:colOff>50800</xdr:colOff>
      <xdr:row>55</xdr:row>
      <xdr:rowOff>159106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48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80383</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33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104148</xdr:rowOff>
    </xdr:from>
    <xdr:to>
      <xdr:col>50</xdr:col>
      <xdr:colOff>165100</xdr:colOff>
      <xdr:row>56</xdr:row>
      <xdr:rowOff>34298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53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50825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30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65956</xdr:rowOff>
    </xdr:from>
    <xdr:to>
      <xdr:col>46</xdr:col>
      <xdr:colOff>38100</xdr:colOff>
      <xdr:row>56</xdr:row>
      <xdr:rowOff>167556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66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158683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75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119784</xdr:rowOff>
    </xdr:from>
    <xdr:to>
      <xdr:col>41</xdr:col>
      <xdr:colOff>101600</xdr:colOff>
      <xdr:row>56</xdr:row>
      <xdr:rowOff>49934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54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66461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32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68418</xdr:rowOff>
    </xdr:from>
    <xdr:to>
      <xdr:col>36</xdr:col>
      <xdr:colOff>165100</xdr:colOff>
      <xdr:row>55</xdr:row>
      <xdr:rowOff>170018</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49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15095</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27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102724</xdr:rowOff>
    </xdr:from>
    <xdr:to>
      <xdr:col>54</xdr:col>
      <xdr:colOff>189865</xdr:colOff>
      <xdr:row>79</xdr:row>
      <xdr:rowOff>42145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04224"/>
          <a:ext cx="1270" cy="1482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45972</xdr:rowOff>
    </xdr:from>
    <xdr:ext cx="378565"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0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42145</xdr:rowOff>
    </xdr:from>
    <xdr:to>
      <xdr:col>55</xdr:col>
      <xdr:colOff>88900</xdr:colOff>
      <xdr:row>79</xdr:row>
      <xdr:rowOff>42145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6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49401</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7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102724</xdr:rowOff>
    </xdr:from>
    <xdr:to>
      <xdr:col>55</xdr:col>
      <xdr:colOff>88900</xdr:colOff>
      <xdr:row>70</xdr:row>
      <xdr:rowOff>102724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0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47555</xdr:rowOff>
    </xdr:from>
    <xdr:to>
      <xdr:col>55</xdr:col>
      <xdr:colOff>0</xdr:colOff>
      <xdr:row>78</xdr:row>
      <xdr:rowOff>62681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420655"/>
          <a:ext cx="838200" cy="1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63523</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093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40646</xdr:rowOff>
    </xdr:from>
    <xdr:to>
      <xdr:col>55</xdr:col>
      <xdr:colOff>50800</xdr:colOff>
      <xdr:row>77</xdr:row>
      <xdr:rowOff>142246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62681</xdr:rowOff>
    </xdr:from>
    <xdr:to>
      <xdr:col>50</xdr:col>
      <xdr:colOff>114300</xdr:colOff>
      <xdr:row>78</xdr:row>
      <xdr:rowOff>99409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435781"/>
          <a:ext cx="889000" cy="3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19538</xdr:rowOff>
    </xdr:from>
    <xdr:to>
      <xdr:col>50</xdr:col>
      <xdr:colOff>165100</xdr:colOff>
      <xdr:row>77</xdr:row>
      <xdr:rowOff>121138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22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137665</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299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88551</xdr:rowOff>
    </xdr:from>
    <xdr:to>
      <xdr:col>45</xdr:col>
      <xdr:colOff>177800</xdr:colOff>
      <xdr:row>78</xdr:row>
      <xdr:rowOff>99409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461651"/>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20720</xdr:rowOff>
    </xdr:from>
    <xdr:to>
      <xdr:col>46</xdr:col>
      <xdr:colOff>38100</xdr:colOff>
      <xdr:row>77</xdr:row>
      <xdr:rowOff>122320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2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138847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299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88551</xdr:rowOff>
    </xdr:from>
    <xdr:to>
      <xdr:col>41</xdr:col>
      <xdr:colOff>50800</xdr:colOff>
      <xdr:row>79</xdr:row>
      <xdr:rowOff>18484</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461651"/>
          <a:ext cx="889000" cy="10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164167</xdr:rowOff>
    </xdr:from>
    <xdr:to>
      <xdr:col>41</xdr:col>
      <xdr:colOff>101600</xdr:colOff>
      <xdr:row>77</xdr:row>
      <xdr:rowOff>94317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19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110844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296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14643</xdr:rowOff>
    </xdr:from>
    <xdr:to>
      <xdr:col>36</xdr:col>
      <xdr:colOff>165100</xdr:colOff>
      <xdr:row>77</xdr:row>
      <xdr:rowOff>116243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1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132770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299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168205</xdr:rowOff>
    </xdr:from>
    <xdr:to>
      <xdr:col>55</xdr:col>
      <xdr:colOff>50800</xdr:colOff>
      <xdr:row>78</xdr:row>
      <xdr:rowOff>98355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36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146632</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48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11881</xdr:rowOff>
    </xdr:from>
    <xdr:to>
      <xdr:col>50</xdr:col>
      <xdr:colOff>165100</xdr:colOff>
      <xdr:row>78</xdr:row>
      <xdr:rowOff>113481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38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104608</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47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48609</xdr:rowOff>
    </xdr:from>
    <xdr:to>
      <xdr:col>46</xdr:col>
      <xdr:colOff>38100</xdr:colOff>
      <xdr:row>78</xdr:row>
      <xdr:rowOff>150209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2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141336</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514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37751</xdr:rowOff>
    </xdr:from>
    <xdr:to>
      <xdr:col>41</xdr:col>
      <xdr:colOff>101600</xdr:colOff>
      <xdr:row>78</xdr:row>
      <xdr:rowOff>139351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1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130478</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50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139134</xdr:rowOff>
    </xdr:from>
    <xdr:to>
      <xdr:col>36</xdr:col>
      <xdr:colOff>165100</xdr:colOff>
      <xdr:row>79</xdr:row>
      <xdr:rowOff>69284</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51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60411</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60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40390</xdr:rowOff>
    </xdr:from>
    <xdr:to>
      <xdr:col>54</xdr:col>
      <xdr:colOff>189865</xdr:colOff>
      <xdr:row>99</xdr:row>
      <xdr:rowOff>56217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70890"/>
          <a:ext cx="1270" cy="15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60044</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33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56217</xdr:rowOff>
    </xdr:from>
    <xdr:to>
      <xdr:col>55</xdr:col>
      <xdr:colOff>88900</xdr:colOff>
      <xdr:row>99</xdr:row>
      <xdr:rowOff>56217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2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158517</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40390</xdr:rowOff>
    </xdr:from>
    <xdr:to>
      <xdr:col>55</xdr:col>
      <xdr:colOff>88900</xdr:colOff>
      <xdr:row>90</xdr:row>
      <xdr:rowOff>40390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7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11847</xdr:rowOff>
    </xdr:from>
    <xdr:to>
      <xdr:col>55</xdr:col>
      <xdr:colOff>0</xdr:colOff>
      <xdr:row>96</xdr:row>
      <xdr:rowOff>90443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471047"/>
          <a:ext cx="838200" cy="7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148534</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436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170107</xdr:rowOff>
    </xdr:from>
    <xdr:to>
      <xdr:col>55</xdr:col>
      <xdr:colOff>50800</xdr:colOff>
      <xdr:row>96</xdr:row>
      <xdr:rowOff>100257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45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90443</xdr:rowOff>
    </xdr:from>
    <xdr:to>
      <xdr:col>50</xdr:col>
      <xdr:colOff>114300</xdr:colOff>
      <xdr:row>96</xdr:row>
      <xdr:rowOff>154471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549643"/>
          <a:ext cx="889000" cy="6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109975</xdr:rowOff>
    </xdr:from>
    <xdr:to>
      <xdr:col>50</xdr:col>
      <xdr:colOff>165100</xdr:colOff>
      <xdr:row>97</xdr:row>
      <xdr:rowOff>40125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6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31252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66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3835</xdr:rowOff>
    </xdr:from>
    <xdr:to>
      <xdr:col>45</xdr:col>
      <xdr:colOff>177800</xdr:colOff>
      <xdr:row>96</xdr:row>
      <xdr:rowOff>154471</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463035"/>
          <a:ext cx="889000" cy="15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96628</xdr:rowOff>
    </xdr:from>
    <xdr:to>
      <xdr:col>46</xdr:col>
      <xdr:colOff>38100</xdr:colOff>
      <xdr:row>97</xdr:row>
      <xdr:rowOff>26778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5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43305</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3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111680</xdr:rowOff>
    </xdr:from>
    <xdr:to>
      <xdr:col>41</xdr:col>
      <xdr:colOff>50800</xdr:colOff>
      <xdr:row>96</xdr:row>
      <xdr:rowOff>3835</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399430"/>
          <a:ext cx="889000" cy="6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118804</xdr:rowOff>
    </xdr:from>
    <xdr:to>
      <xdr:col>41</xdr:col>
      <xdr:colOff>101600</xdr:colOff>
      <xdr:row>97</xdr:row>
      <xdr:rowOff>48954</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7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40081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67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124268</xdr:rowOff>
    </xdr:from>
    <xdr:to>
      <xdr:col>36</xdr:col>
      <xdr:colOff>165100</xdr:colOff>
      <xdr:row>97</xdr:row>
      <xdr:rowOff>54418</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45545</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67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132497</xdr:rowOff>
    </xdr:from>
    <xdr:to>
      <xdr:col>55</xdr:col>
      <xdr:colOff>50800</xdr:colOff>
      <xdr:row>96</xdr:row>
      <xdr:rowOff>62647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42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155374</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27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39643</xdr:rowOff>
    </xdr:from>
    <xdr:to>
      <xdr:col>50</xdr:col>
      <xdr:colOff>165100</xdr:colOff>
      <xdr:row>96</xdr:row>
      <xdr:rowOff>141243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49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157770</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27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103671</xdr:rowOff>
    </xdr:from>
    <xdr:to>
      <xdr:col>46</xdr:col>
      <xdr:colOff>38100</xdr:colOff>
      <xdr:row>97</xdr:row>
      <xdr:rowOff>33821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56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24948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65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124485</xdr:rowOff>
    </xdr:from>
    <xdr:to>
      <xdr:col>41</xdr:col>
      <xdr:colOff>101600</xdr:colOff>
      <xdr:row>96</xdr:row>
      <xdr:rowOff>54635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41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71162</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18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60880</xdr:rowOff>
    </xdr:from>
    <xdr:to>
      <xdr:col>36</xdr:col>
      <xdr:colOff>165100</xdr:colOff>
      <xdr:row>95</xdr:row>
      <xdr:rowOff>162480</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3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7557</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12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71711</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86661"/>
          <a:ext cx="1269" cy="1344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18388</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6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71711</xdr:rowOff>
    </xdr:from>
    <xdr:to>
      <xdr:col>86</xdr:col>
      <xdr:colOff>25400</xdr:colOff>
      <xdr:row>31</xdr:row>
      <xdr:rowOff>71711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8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152159</xdr:rowOff>
    </xdr:from>
    <xdr:to>
      <xdr:col>85</xdr:col>
      <xdr:colOff>127000</xdr:colOff>
      <xdr:row>38</xdr:row>
      <xdr:rowOff>164598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667259"/>
          <a:ext cx="838200" cy="1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78496</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4221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55620</xdr:rowOff>
    </xdr:from>
    <xdr:to>
      <xdr:col>85</xdr:col>
      <xdr:colOff>177800</xdr:colOff>
      <xdr:row>38</xdr:row>
      <xdr:rowOff>157220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152159</xdr:rowOff>
    </xdr:from>
    <xdr:to>
      <xdr:col>81</xdr:col>
      <xdr:colOff>50800</xdr:colOff>
      <xdr:row>38</xdr:row>
      <xdr:rowOff>168218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6667259"/>
          <a:ext cx="889000" cy="1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27883</xdr:rowOff>
    </xdr:from>
    <xdr:to>
      <xdr:col>81</xdr:col>
      <xdr:colOff>101600</xdr:colOff>
      <xdr:row>38</xdr:row>
      <xdr:rowOff>129483</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4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146010</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318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84017</xdr:rowOff>
    </xdr:from>
    <xdr:to>
      <xdr:col>76</xdr:col>
      <xdr:colOff>114300</xdr:colOff>
      <xdr:row>38</xdr:row>
      <xdr:rowOff>168218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599117"/>
          <a:ext cx="88900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146641</xdr:rowOff>
    </xdr:from>
    <xdr:to>
      <xdr:col>76</xdr:col>
      <xdr:colOff>165100</xdr:colOff>
      <xdr:row>38</xdr:row>
      <xdr:rowOff>76791</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49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93318</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26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70206</xdr:rowOff>
    </xdr:from>
    <xdr:to>
      <xdr:col>71</xdr:col>
      <xdr:colOff>177800</xdr:colOff>
      <xdr:row>38</xdr:row>
      <xdr:rowOff>84017</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242406"/>
          <a:ext cx="889000" cy="35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16681</xdr:rowOff>
    </xdr:from>
    <xdr:to>
      <xdr:col>72</xdr:col>
      <xdr:colOff>38100</xdr:colOff>
      <xdr:row>38</xdr:row>
      <xdr:rowOff>118281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53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134809</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30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17291</xdr:rowOff>
    </xdr:from>
    <xdr:to>
      <xdr:col>67</xdr:col>
      <xdr:colOff>101600</xdr:colOff>
      <xdr:row>38</xdr:row>
      <xdr:rowOff>118891</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53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110018</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62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113798</xdr:rowOff>
    </xdr:from>
    <xdr:to>
      <xdr:col>85</xdr:col>
      <xdr:colOff>177800</xdr:colOff>
      <xdr:row>39</xdr:row>
      <xdr:rowOff>43948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2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34046</xdr:rowOff>
    </xdr:from>
    <xdr:ext cx="469744"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49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101359</xdr:rowOff>
    </xdr:from>
    <xdr:to>
      <xdr:col>81</xdr:col>
      <xdr:colOff>101600</xdr:colOff>
      <xdr:row>39</xdr:row>
      <xdr:rowOff>31509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1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22636</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46428" y="670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117418</xdr:rowOff>
    </xdr:from>
    <xdr:to>
      <xdr:col>76</xdr:col>
      <xdr:colOff>165100</xdr:colOff>
      <xdr:row>39</xdr:row>
      <xdr:rowOff>47568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3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38695</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357428" y="6725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33217</xdr:rowOff>
    </xdr:from>
    <xdr:to>
      <xdr:col>72</xdr:col>
      <xdr:colOff>38100</xdr:colOff>
      <xdr:row>38</xdr:row>
      <xdr:rowOff>134817</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54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125944</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68428" y="6641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19406</xdr:rowOff>
    </xdr:from>
    <xdr:to>
      <xdr:col>67</xdr:col>
      <xdr:colOff>101600</xdr:colOff>
      <xdr:row>36</xdr:row>
      <xdr:rowOff>121006</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19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137533</xdr:rowOff>
    </xdr:from>
    <xdr:ext cx="534377"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47111" y="596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467</xdr:rowOff>
    </xdr:from>
    <xdr:to>
      <xdr:col>85</xdr:col>
      <xdr:colOff>126364</xdr:colOff>
      <xdr:row>78</xdr:row>
      <xdr:rowOff>131339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001967"/>
          <a:ext cx="1269" cy="1502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135166</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0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131339</xdr:rowOff>
    </xdr:from>
    <xdr:to>
      <xdr:col>86</xdr:col>
      <xdr:colOff>25400</xdr:colOff>
      <xdr:row>78</xdr:row>
      <xdr:rowOff>131339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0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118594</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77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467</xdr:rowOff>
    </xdr:from>
    <xdr:to>
      <xdr:col>86</xdr:col>
      <xdr:colOff>25400</xdr:colOff>
      <xdr:row>70</xdr:row>
      <xdr:rowOff>467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00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138034</xdr:rowOff>
    </xdr:from>
    <xdr:to>
      <xdr:col>85</xdr:col>
      <xdr:colOff>127000</xdr:colOff>
      <xdr:row>73</xdr:row>
      <xdr:rowOff>11260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2482434"/>
          <a:ext cx="838200" cy="4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166457</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2853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16580</xdr:rowOff>
    </xdr:from>
    <xdr:to>
      <xdr:col>85</xdr:col>
      <xdr:colOff>177800</xdr:colOff>
      <xdr:row>75</xdr:row>
      <xdr:rowOff>118180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287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138034</xdr:rowOff>
    </xdr:from>
    <xdr:to>
      <xdr:col>81</xdr:col>
      <xdr:colOff>50800</xdr:colOff>
      <xdr:row>72</xdr:row>
      <xdr:rowOff>164633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2482434"/>
          <a:ext cx="889000" cy="2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34983</xdr:rowOff>
    </xdr:from>
    <xdr:to>
      <xdr:col>81</xdr:col>
      <xdr:colOff>101600</xdr:colOff>
      <xdr:row>75</xdr:row>
      <xdr:rowOff>136583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289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127709</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9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164633</xdr:rowOff>
    </xdr:from>
    <xdr:to>
      <xdr:col>76</xdr:col>
      <xdr:colOff>114300</xdr:colOff>
      <xdr:row>73</xdr:row>
      <xdr:rowOff>39557</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2509033"/>
          <a:ext cx="889000" cy="4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34820</xdr:rowOff>
    </xdr:from>
    <xdr:to>
      <xdr:col>76</xdr:col>
      <xdr:colOff>165100</xdr:colOff>
      <xdr:row>75</xdr:row>
      <xdr:rowOff>136420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28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127547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98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35606</xdr:rowOff>
    </xdr:from>
    <xdr:to>
      <xdr:col>71</xdr:col>
      <xdr:colOff>177800</xdr:colOff>
      <xdr:row>73</xdr:row>
      <xdr:rowOff>39557</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2551456"/>
          <a:ext cx="889000" cy="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164795</xdr:rowOff>
    </xdr:from>
    <xdr:to>
      <xdr:col>72</xdr:col>
      <xdr:colOff>38100</xdr:colOff>
      <xdr:row>76</xdr:row>
      <xdr:rowOff>94945</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0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86072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11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169694</xdr:rowOff>
    </xdr:from>
    <xdr:to>
      <xdr:col>67</xdr:col>
      <xdr:colOff>101600</xdr:colOff>
      <xdr:row>76</xdr:row>
      <xdr:rowOff>99844</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02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90971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12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131910</xdr:rowOff>
    </xdr:from>
    <xdr:to>
      <xdr:col>85</xdr:col>
      <xdr:colOff>177800</xdr:colOff>
      <xdr:row>73</xdr:row>
      <xdr:rowOff>62060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247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154787</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32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87234</xdr:rowOff>
    </xdr:from>
    <xdr:to>
      <xdr:col>81</xdr:col>
      <xdr:colOff>101600</xdr:colOff>
      <xdr:row>73</xdr:row>
      <xdr:rowOff>17384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243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33911</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220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113833</xdr:rowOff>
    </xdr:from>
    <xdr:to>
      <xdr:col>76</xdr:col>
      <xdr:colOff>165100</xdr:colOff>
      <xdr:row>73</xdr:row>
      <xdr:rowOff>43983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245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60510</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223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160207</xdr:rowOff>
    </xdr:from>
    <xdr:to>
      <xdr:col>72</xdr:col>
      <xdr:colOff>38100</xdr:colOff>
      <xdr:row>73</xdr:row>
      <xdr:rowOff>90357</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250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106884</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227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156256</xdr:rowOff>
    </xdr:from>
    <xdr:to>
      <xdr:col>67</xdr:col>
      <xdr:colOff>101600</xdr:colOff>
      <xdr:row>73</xdr:row>
      <xdr:rowOff>86406</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250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102933</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227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113207</xdr:rowOff>
    </xdr:from>
    <xdr:to>
      <xdr:col>85</xdr:col>
      <xdr:colOff>126364</xdr:colOff>
      <xdr:row>99</xdr:row>
      <xdr:rowOff>28626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43707"/>
          <a:ext cx="1269" cy="1458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32453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0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28626</xdr:rowOff>
    </xdr:from>
    <xdr:to>
      <xdr:col>86</xdr:col>
      <xdr:colOff>25400</xdr:colOff>
      <xdr:row>99</xdr:row>
      <xdr:rowOff>28626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59884</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1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113207</xdr:rowOff>
    </xdr:from>
    <xdr:to>
      <xdr:col>86</xdr:col>
      <xdr:colOff>25400</xdr:colOff>
      <xdr:row>90</xdr:row>
      <xdr:rowOff>113207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4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91503</xdr:rowOff>
    </xdr:from>
    <xdr:to>
      <xdr:col>85</xdr:col>
      <xdr:colOff>127000</xdr:colOff>
      <xdr:row>96</xdr:row>
      <xdr:rowOff>170142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550703"/>
          <a:ext cx="838200" cy="7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148938</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608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170511</xdr:rowOff>
    </xdr:from>
    <xdr:to>
      <xdr:col>85</xdr:col>
      <xdr:colOff>177800</xdr:colOff>
      <xdr:row>97</xdr:row>
      <xdr:rowOff>100661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62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59106</xdr:rowOff>
    </xdr:from>
    <xdr:to>
      <xdr:col>81</xdr:col>
      <xdr:colOff>50800</xdr:colOff>
      <xdr:row>96</xdr:row>
      <xdr:rowOff>91503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518306"/>
          <a:ext cx="889000" cy="3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168720</xdr:rowOff>
    </xdr:from>
    <xdr:to>
      <xdr:col>81</xdr:col>
      <xdr:colOff>101600</xdr:colOff>
      <xdr:row>97</xdr:row>
      <xdr:rowOff>98870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62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89997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72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59106</xdr:rowOff>
    </xdr:from>
    <xdr:to>
      <xdr:col>76</xdr:col>
      <xdr:colOff>114300</xdr:colOff>
      <xdr:row>97</xdr:row>
      <xdr:rowOff>80556</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518306"/>
          <a:ext cx="889000" cy="19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110325</xdr:rowOff>
    </xdr:from>
    <xdr:to>
      <xdr:col>76</xdr:col>
      <xdr:colOff>165100</xdr:colOff>
      <xdr:row>97</xdr:row>
      <xdr:rowOff>40475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5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31602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66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80556</xdr:rowOff>
    </xdr:from>
    <xdr:to>
      <xdr:col>71</xdr:col>
      <xdr:colOff>177800</xdr:colOff>
      <xdr:row>98</xdr:row>
      <xdr:rowOff>8013</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711206"/>
          <a:ext cx="889000" cy="9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135573</xdr:rowOff>
    </xdr:from>
    <xdr:to>
      <xdr:col>72</xdr:col>
      <xdr:colOff>38100</xdr:colOff>
      <xdr:row>98</xdr:row>
      <xdr:rowOff>65723</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56850</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85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151905</xdr:rowOff>
    </xdr:from>
    <xdr:to>
      <xdr:col>67</xdr:col>
      <xdr:colOff>101600</xdr:colOff>
      <xdr:row>98</xdr:row>
      <xdr:rowOff>82055</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73182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87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119342</xdr:rowOff>
    </xdr:from>
    <xdr:to>
      <xdr:col>85</xdr:col>
      <xdr:colOff>177800</xdr:colOff>
      <xdr:row>97</xdr:row>
      <xdr:rowOff>49492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57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142219</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4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40703</xdr:rowOff>
    </xdr:from>
    <xdr:to>
      <xdr:col>81</xdr:col>
      <xdr:colOff>101600</xdr:colOff>
      <xdr:row>96</xdr:row>
      <xdr:rowOff>142303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49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158830</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27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8306</xdr:rowOff>
    </xdr:from>
    <xdr:to>
      <xdr:col>76</xdr:col>
      <xdr:colOff>165100</xdr:colOff>
      <xdr:row>96</xdr:row>
      <xdr:rowOff>109906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46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126433</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24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29756</xdr:rowOff>
    </xdr:from>
    <xdr:to>
      <xdr:col>72</xdr:col>
      <xdr:colOff>38100</xdr:colOff>
      <xdr:row>97</xdr:row>
      <xdr:rowOff>131356</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66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147883</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43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128663</xdr:rowOff>
    </xdr:from>
    <xdr:to>
      <xdr:col>67</xdr:col>
      <xdr:colOff>101600</xdr:colOff>
      <xdr:row>98</xdr:row>
      <xdr:rowOff>58813</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75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75340</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53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13010</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499410"/>
          <a:ext cx="1269" cy="115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131137</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27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13010</xdr:rowOff>
    </xdr:from>
    <xdr:to>
      <xdr:col>116</xdr:col>
      <xdr:colOff>152400</xdr:colOff>
      <xdr:row>32</xdr:row>
      <xdr:rowOff>13010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49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75692</xdr:rowOff>
    </xdr:from>
    <xdr:to>
      <xdr:col>116</xdr:col>
      <xdr:colOff>63500</xdr:colOff>
      <xdr:row>33</xdr:row>
      <xdr:rowOff>141072</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5733542"/>
          <a:ext cx="838200" cy="6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169100</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41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19223</xdr:rowOff>
    </xdr:from>
    <xdr:to>
      <xdr:col>116</xdr:col>
      <xdr:colOff>114300</xdr:colOff>
      <xdr:row>37</xdr:row>
      <xdr:rowOff>120823</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36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47574</xdr:rowOff>
    </xdr:from>
    <xdr:to>
      <xdr:col>111</xdr:col>
      <xdr:colOff>177800</xdr:colOff>
      <xdr:row>33</xdr:row>
      <xdr:rowOff>141072</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5533974"/>
          <a:ext cx="889000" cy="26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39888</xdr:rowOff>
    </xdr:from>
    <xdr:to>
      <xdr:col>112</xdr:col>
      <xdr:colOff>38100</xdr:colOff>
      <xdr:row>37</xdr:row>
      <xdr:rowOff>141488</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38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132615</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47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47574</xdr:rowOff>
    </xdr:from>
    <xdr:to>
      <xdr:col>107</xdr:col>
      <xdr:colOff>50800</xdr:colOff>
      <xdr:row>34</xdr:row>
      <xdr:rowOff>129413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5533974"/>
          <a:ext cx="889000" cy="42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18903</xdr:rowOff>
    </xdr:from>
    <xdr:to>
      <xdr:col>107</xdr:col>
      <xdr:colOff>101600</xdr:colOff>
      <xdr:row>37</xdr:row>
      <xdr:rowOff>120503</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36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111630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45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129413</xdr:rowOff>
    </xdr:from>
    <xdr:to>
      <xdr:col>102</xdr:col>
      <xdr:colOff>114300</xdr:colOff>
      <xdr:row>34</xdr:row>
      <xdr:rowOff>160137</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5958713"/>
          <a:ext cx="889000" cy="3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76738</xdr:rowOff>
    </xdr:from>
    <xdr:to>
      <xdr:col>102</xdr:col>
      <xdr:colOff>165100</xdr:colOff>
      <xdr:row>38</xdr:row>
      <xdr:rowOff>6888</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169466</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51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151765</xdr:rowOff>
    </xdr:from>
    <xdr:to>
      <xdr:col>98</xdr:col>
      <xdr:colOff>38100</xdr:colOff>
      <xdr:row>38</xdr:row>
      <xdr:rowOff>81915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73042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24892</xdr:rowOff>
    </xdr:from>
    <xdr:to>
      <xdr:col>116</xdr:col>
      <xdr:colOff>114300</xdr:colOff>
      <xdr:row>33</xdr:row>
      <xdr:rowOff>126492</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568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47769</xdr:rowOff>
    </xdr:from>
    <xdr:ext cx="534377"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553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90272</xdr:rowOff>
    </xdr:from>
    <xdr:to>
      <xdr:col>112</xdr:col>
      <xdr:colOff>38100</xdr:colOff>
      <xdr:row>34</xdr:row>
      <xdr:rowOff>20422</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574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32</xdr:row>
      <xdr:rowOff>36949</xdr:rowOff>
    </xdr:from>
    <xdr:ext cx="534377"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56111" y="552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168224</xdr:rowOff>
    </xdr:from>
    <xdr:to>
      <xdr:col>107</xdr:col>
      <xdr:colOff>101600</xdr:colOff>
      <xdr:row>32</xdr:row>
      <xdr:rowOff>98374</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548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30</xdr:row>
      <xdr:rowOff>114901</xdr:rowOff>
    </xdr:from>
    <xdr:ext cx="534377"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67111" y="525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78613</xdr:rowOff>
    </xdr:from>
    <xdr:to>
      <xdr:col>102</xdr:col>
      <xdr:colOff>165100</xdr:colOff>
      <xdr:row>35</xdr:row>
      <xdr:rowOff>8763</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590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33</xdr:row>
      <xdr:rowOff>25290</xdr:rowOff>
    </xdr:from>
    <xdr:ext cx="534377"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278111" y="568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109337</xdr:rowOff>
    </xdr:from>
    <xdr:to>
      <xdr:col>98</xdr:col>
      <xdr:colOff>38100</xdr:colOff>
      <xdr:row>35</xdr:row>
      <xdr:rowOff>39487</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593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33</xdr:row>
      <xdr:rowOff>56014</xdr:rowOff>
    </xdr:from>
    <xdr:ext cx="534377"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389111" y="571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86939</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9002339"/>
          <a:ext cx="1269" cy="1081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33616</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77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86939</xdr:rowOff>
    </xdr:from>
    <xdr:to>
      <xdr:col>116</xdr:col>
      <xdr:colOff>152400</xdr:colOff>
      <xdr:row>52</xdr:row>
      <xdr:rowOff>86939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900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122875</xdr:rowOff>
    </xdr:from>
    <xdr:to>
      <xdr:col>116</xdr:col>
      <xdr:colOff>63500</xdr:colOff>
      <xdr:row>58</xdr:row>
      <xdr:rowOff>123789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066975"/>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131939</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5616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109062</xdr:rowOff>
    </xdr:from>
    <xdr:to>
      <xdr:col>116</xdr:col>
      <xdr:colOff>114300</xdr:colOff>
      <xdr:row>57</xdr:row>
      <xdr:rowOff>39212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71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109068</xdr:rowOff>
    </xdr:from>
    <xdr:to>
      <xdr:col>111</xdr:col>
      <xdr:colOff>177800</xdr:colOff>
      <xdr:row>58</xdr:row>
      <xdr:rowOff>122875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053168"/>
          <a:ext cx="889000" cy="1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127305</xdr:rowOff>
    </xdr:from>
    <xdr:to>
      <xdr:col>112</xdr:col>
      <xdr:colOff>38100</xdr:colOff>
      <xdr:row>57</xdr:row>
      <xdr:rowOff>57455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73982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50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109068</xdr:rowOff>
    </xdr:from>
    <xdr:to>
      <xdr:col>107</xdr:col>
      <xdr:colOff>50800</xdr:colOff>
      <xdr:row>58</xdr:row>
      <xdr:rowOff>109982</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10053168"/>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107462</xdr:rowOff>
    </xdr:from>
    <xdr:to>
      <xdr:col>107</xdr:col>
      <xdr:colOff>101600</xdr:colOff>
      <xdr:row>57</xdr:row>
      <xdr:rowOff>37612</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54139</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48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109982</xdr:rowOff>
    </xdr:from>
    <xdr:to>
      <xdr:col>102</xdr:col>
      <xdr:colOff>114300</xdr:colOff>
      <xdr:row>58</xdr:row>
      <xdr:rowOff>112268</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8656300" y="1005408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6696</xdr:rowOff>
    </xdr:from>
    <xdr:to>
      <xdr:col>102</xdr:col>
      <xdr:colOff>165100</xdr:colOff>
      <xdr:row>57</xdr:row>
      <xdr:rowOff>108296</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77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124823</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55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17349</xdr:rowOff>
    </xdr:from>
    <xdr:to>
      <xdr:col>98</xdr:col>
      <xdr:colOff>38100</xdr:colOff>
      <xdr:row>57</xdr:row>
      <xdr:rowOff>118949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7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135476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56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72989</xdr:rowOff>
    </xdr:from>
    <xdr:to>
      <xdr:col>116</xdr:col>
      <xdr:colOff>114300</xdr:colOff>
      <xdr:row>59</xdr:row>
      <xdr:rowOff>3139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01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159366</xdr:rowOff>
    </xdr:from>
    <xdr:ext cx="378565"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932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72075</xdr:rowOff>
    </xdr:from>
    <xdr:to>
      <xdr:col>112</xdr:col>
      <xdr:colOff>38100</xdr:colOff>
      <xdr:row>59</xdr:row>
      <xdr:rowOff>2225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01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164802</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34017" y="10108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58268</xdr:rowOff>
    </xdr:from>
    <xdr:to>
      <xdr:col>107</xdr:col>
      <xdr:colOff>101600</xdr:colOff>
      <xdr:row>58</xdr:row>
      <xdr:rowOff>159868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00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150995</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45017" y="10095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59182</xdr:rowOff>
    </xdr:from>
    <xdr:to>
      <xdr:col>102</xdr:col>
      <xdr:colOff>165100</xdr:colOff>
      <xdr:row>58</xdr:row>
      <xdr:rowOff>160782</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00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151909</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6017" y="10096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61468</xdr:rowOff>
    </xdr:from>
    <xdr:to>
      <xdr:col>98</xdr:col>
      <xdr:colOff>38100</xdr:colOff>
      <xdr:row>58</xdr:row>
      <xdr:rowOff>163068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00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154195</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67017" y="10098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130670</xdr:rowOff>
    </xdr:from>
    <xdr:to>
      <xdr:col>116</xdr:col>
      <xdr:colOff>62864</xdr:colOff>
      <xdr:row>78</xdr:row>
      <xdr:rowOff>66815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132170"/>
          <a:ext cx="1269" cy="130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70642</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44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66815</xdr:rowOff>
    </xdr:from>
    <xdr:to>
      <xdr:col>116</xdr:col>
      <xdr:colOff>152400</xdr:colOff>
      <xdr:row>78</xdr:row>
      <xdr:rowOff>66815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439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77347</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90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130670</xdr:rowOff>
    </xdr:from>
    <xdr:to>
      <xdr:col>116</xdr:col>
      <xdr:colOff>152400</xdr:colOff>
      <xdr:row>70</xdr:row>
      <xdr:rowOff>130670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1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71692</xdr:rowOff>
    </xdr:from>
    <xdr:to>
      <xdr:col>116</xdr:col>
      <xdr:colOff>63500</xdr:colOff>
      <xdr:row>73</xdr:row>
      <xdr:rowOff>167246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2587542"/>
          <a:ext cx="838200" cy="9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139869</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827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161442</xdr:rowOff>
    </xdr:from>
    <xdr:to>
      <xdr:col>116</xdr:col>
      <xdr:colOff>114300</xdr:colOff>
      <xdr:row>75</xdr:row>
      <xdr:rowOff>91592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848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167246</xdr:rowOff>
    </xdr:from>
    <xdr:to>
      <xdr:col>111</xdr:col>
      <xdr:colOff>177800</xdr:colOff>
      <xdr:row>74</xdr:row>
      <xdr:rowOff>67501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2683096"/>
          <a:ext cx="889000" cy="7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59639</xdr:rowOff>
    </xdr:from>
    <xdr:to>
      <xdr:col>112</xdr:col>
      <xdr:colOff>38100</xdr:colOff>
      <xdr:row>75</xdr:row>
      <xdr:rowOff>161240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918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152367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01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65062</xdr:rowOff>
    </xdr:from>
    <xdr:to>
      <xdr:col>107</xdr:col>
      <xdr:colOff>50800</xdr:colOff>
      <xdr:row>74</xdr:row>
      <xdr:rowOff>67501</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9545300" y="12752362"/>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86843</xdr:rowOff>
    </xdr:from>
    <xdr:to>
      <xdr:col>107</xdr:col>
      <xdr:colOff>101600</xdr:colOff>
      <xdr:row>76</xdr:row>
      <xdr:rowOff>16993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8120</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0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69</xdr:row>
      <xdr:rowOff>170828</xdr:rowOff>
    </xdr:from>
    <xdr:to>
      <xdr:col>102</xdr:col>
      <xdr:colOff>114300</xdr:colOff>
      <xdr:row>74</xdr:row>
      <xdr:rowOff>65062</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2000878"/>
          <a:ext cx="889000" cy="75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25197</xdr:rowOff>
    </xdr:from>
    <xdr:to>
      <xdr:col>102</xdr:col>
      <xdr:colOff>165100</xdr:colOff>
      <xdr:row>76</xdr:row>
      <xdr:rowOff>126797</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05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117924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14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143764</xdr:rowOff>
    </xdr:from>
    <xdr:to>
      <xdr:col>98</xdr:col>
      <xdr:colOff>38100</xdr:colOff>
      <xdr:row>75</xdr:row>
      <xdr:rowOff>73914</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65041</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92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20892</xdr:rowOff>
    </xdr:from>
    <xdr:to>
      <xdr:col>116</xdr:col>
      <xdr:colOff>114300</xdr:colOff>
      <xdr:row>73</xdr:row>
      <xdr:rowOff>122492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53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43769</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38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116446</xdr:rowOff>
    </xdr:from>
    <xdr:to>
      <xdr:col>112</xdr:col>
      <xdr:colOff>38100</xdr:colOff>
      <xdr:row>74</xdr:row>
      <xdr:rowOff>46596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6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63123</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40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16701</xdr:rowOff>
    </xdr:from>
    <xdr:to>
      <xdr:col>107</xdr:col>
      <xdr:colOff>101600</xdr:colOff>
      <xdr:row>74</xdr:row>
      <xdr:rowOff>118301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70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134828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4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14262</xdr:rowOff>
    </xdr:from>
    <xdr:to>
      <xdr:col>102</xdr:col>
      <xdr:colOff>165100</xdr:colOff>
      <xdr:row>74</xdr:row>
      <xdr:rowOff>115862</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70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132389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47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69</xdr:row>
      <xdr:rowOff>120028</xdr:rowOff>
    </xdr:from>
    <xdr:to>
      <xdr:col>98</xdr:col>
      <xdr:colOff>38100</xdr:colOff>
      <xdr:row>70</xdr:row>
      <xdr:rowOff>50178</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195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68</xdr:row>
      <xdr:rowOff>66705</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172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住民一人当たりコストについては、本市の人口が減少傾向にあることから、数値が高くなる傾向にある。</a:t>
          </a:r>
        </a:p>
        <a:p>
          <a:r>
            <a:rPr kumimoji="1" lang="ja-JP" altLang="en-US" sz="1300">
              <a:latin typeface="ＭＳ Ｐゴシック" panose="020B0600070205080204" pitchFamily="50" charset="-128"/>
              <a:ea typeface="ＭＳ Ｐゴシック" panose="020B0600070205080204" pitchFamily="50" charset="-128"/>
            </a:rPr>
            <a:t>　類似団体平均と比べて特に差が見られるのは、人件費、物件費、公債費、投資及び出資金である。人件費については、合併後、定員適正化計画に基づき職員数の削減に取り組んでいるが、分庁舎方式や</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市民局等の設置、複数の同種施設の存続等、本市の組織体制や施策により、職員数が類似団体の職員数を大きく上回っている状況であり、類似団体平均を上回っている。物件費については、合併により保有する公共施設が多いことなどから、類似団体平均と比べ高止まりしている。公債費については、合併以前に借入れた市債の償還が終了してきてはいるが、合併後の大型普通建設事業の市債償還が始まっていることもあり、類似団体平均に比べ高い水準で推移している。投資及び出資金については、公営企業会計等への出資金が増加していることから、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引き続き、職員管理計画の遂行、公共施設の見直し、公債費の適正管理及び事務事業の合理化など、歳出抑制に取り組み、持続可能な行財政運営に努めていく。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京都府京丹後市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51,031
50,536
501.44
39,361,857
38,209,667
912,475
20,606,704
34,162,714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38</xdr:row>
      <xdr:rowOff>74168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8064"/>
          <a:ext cx="1270" cy="125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77995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9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74168</xdr:rowOff>
    </xdr:from>
    <xdr:to>
      <xdr:col>24</xdr:col>
      <xdr:colOff>152400</xdr:colOff>
      <xdr:row>38</xdr:row>
      <xdr:rowOff>74168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33401</xdr:rowOff>
    </xdr:from>
    <xdr:to>
      <xdr:col>24</xdr:col>
      <xdr:colOff>63500</xdr:colOff>
      <xdr:row>35</xdr:row>
      <xdr:rowOff>79883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34151"/>
          <a:ext cx="8382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95140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95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116713</xdr:rowOff>
    </xdr:from>
    <xdr:to>
      <xdr:col>24</xdr:col>
      <xdr:colOff>114300</xdr:colOff>
      <xdr:row>36</xdr:row>
      <xdr:rowOff>46863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79883</xdr:rowOff>
    </xdr:from>
    <xdr:to>
      <xdr:col>19</xdr:col>
      <xdr:colOff>177800</xdr:colOff>
      <xdr:row>35</xdr:row>
      <xdr:rowOff>105029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80633"/>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148336</xdr:rowOff>
    </xdr:from>
    <xdr:to>
      <xdr:col>20</xdr:col>
      <xdr:colOff>38100</xdr:colOff>
      <xdr:row>36</xdr:row>
      <xdr:rowOff>78486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69613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4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148844</xdr:rowOff>
    </xdr:from>
    <xdr:to>
      <xdr:col>15</xdr:col>
      <xdr:colOff>50800</xdr:colOff>
      <xdr:row>35</xdr:row>
      <xdr:rowOff>105029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806694"/>
          <a:ext cx="889000" cy="29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168148</xdr:rowOff>
    </xdr:from>
    <xdr:to>
      <xdr:col>15</xdr:col>
      <xdr:colOff>101600</xdr:colOff>
      <xdr:row>36</xdr:row>
      <xdr:rowOff>98298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89425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148844</xdr:rowOff>
    </xdr:from>
    <xdr:to>
      <xdr:col>10</xdr:col>
      <xdr:colOff>114300</xdr:colOff>
      <xdr:row>34</xdr:row>
      <xdr:rowOff>64643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806694"/>
          <a:ext cx="889000" cy="8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151765</xdr:rowOff>
    </xdr:from>
    <xdr:to>
      <xdr:col>10</xdr:col>
      <xdr:colOff>165100</xdr:colOff>
      <xdr:row>36</xdr:row>
      <xdr:rowOff>81915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73042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4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112522</xdr:rowOff>
    </xdr:from>
    <xdr:to>
      <xdr:col>6</xdr:col>
      <xdr:colOff>38100</xdr:colOff>
      <xdr:row>36</xdr:row>
      <xdr:rowOff>42672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1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33799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0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154051</xdr:rowOff>
    </xdr:from>
    <xdr:to>
      <xdr:col>24</xdr:col>
      <xdr:colOff>114300</xdr:colOff>
      <xdr:row>35</xdr:row>
      <xdr:rowOff>84201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8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5478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34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29083</xdr:rowOff>
    </xdr:from>
    <xdr:to>
      <xdr:col>20</xdr:col>
      <xdr:colOff>38100</xdr:colOff>
      <xdr:row>35</xdr:row>
      <xdr:rowOff>130683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2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147210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0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54229</xdr:rowOff>
    </xdr:from>
    <xdr:to>
      <xdr:col>15</xdr:col>
      <xdr:colOff>101600</xdr:colOff>
      <xdr:row>35</xdr:row>
      <xdr:rowOff>155829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5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906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3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98044</xdr:rowOff>
    </xdr:from>
    <xdr:to>
      <xdr:col>10</xdr:col>
      <xdr:colOff>165100</xdr:colOff>
      <xdr:row>34</xdr:row>
      <xdr:rowOff>28194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5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44721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31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13843</xdr:rowOff>
    </xdr:from>
    <xdr:to>
      <xdr:col>6</xdr:col>
      <xdr:colOff>38100</xdr:colOff>
      <xdr:row>34</xdr:row>
      <xdr:rowOff>115443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4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131970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1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143833</xdr:rowOff>
    </xdr:from>
    <xdr:to>
      <xdr:col>24</xdr:col>
      <xdr:colOff>62865</xdr:colOff>
      <xdr:row>57</xdr:row>
      <xdr:rowOff>168128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887783"/>
          <a:ext cx="1270" cy="1052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4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168128</xdr:rowOff>
    </xdr:from>
    <xdr:to>
      <xdr:col>24</xdr:col>
      <xdr:colOff>152400</xdr:colOff>
      <xdr:row>57</xdr:row>
      <xdr:rowOff>168128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90510</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66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261,596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143833</xdr:rowOff>
    </xdr:from>
    <xdr:to>
      <xdr:col>24</xdr:col>
      <xdr:colOff>152400</xdr:colOff>
      <xdr:row>51</xdr:row>
      <xdr:rowOff>143833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887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79843</xdr:rowOff>
    </xdr:from>
    <xdr:to>
      <xdr:col>24</xdr:col>
      <xdr:colOff>63500</xdr:colOff>
      <xdr:row>55</xdr:row>
      <xdr:rowOff>86482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509593"/>
          <a:ext cx="838200" cy="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118346</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480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139919</xdr:rowOff>
    </xdr:from>
    <xdr:to>
      <xdr:col>24</xdr:col>
      <xdr:colOff>114300</xdr:colOff>
      <xdr:row>56</xdr:row>
      <xdr:rowOff>70069</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6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79843</xdr:rowOff>
    </xdr:from>
    <xdr:to>
      <xdr:col>19</xdr:col>
      <xdr:colOff>177800</xdr:colOff>
      <xdr:row>55</xdr:row>
      <xdr:rowOff>135027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509593"/>
          <a:ext cx="889000" cy="5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6622</xdr:rowOff>
    </xdr:from>
    <xdr:to>
      <xdr:col>20</xdr:col>
      <xdr:colOff>38100</xdr:colOff>
      <xdr:row>56</xdr:row>
      <xdr:rowOff>108222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99349</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70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135179</xdr:rowOff>
    </xdr:from>
    <xdr:to>
      <xdr:col>15</xdr:col>
      <xdr:colOff>50800</xdr:colOff>
      <xdr:row>55</xdr:row>
      <xdr:rowOff>135027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222029"/>
          <a:ext cx="889000" cy="3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2210</xdr:rowOff>
    </xdr:from>
    <xdr:to>
      <xdr:col>15</xdr:col>
      <xdr:colOff>101600</xdr:colOff>
      <xdr:row>56</xdr:row>
      <xdr:rowOff>103810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0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94937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9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135179</xdr:rowOff>
    </xdr:from>
    <xdr:to>
      <xdr:col>10</xdr:col>
      <xdr:colOff>114300</xdr:colOff>
      <xdr:row>56</xdr:row>
      <xdr:rowOff>96513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222029"/>
          <a:ext cx="889000" cy="47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147010</xdr:rowOff>
    </xdr:from>
    <xdr:to>
      <xdr:col>10</xdr:col>
      <xdr:colOff>165100</xdr:colOff>
      <xdr:row>54</xdr:row>
      <xdr:rowOff>77160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23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68287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32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115253</xdr:rowOff>
    </xdr:from>
    <xdr:to>
      <xdr:col>6</xdr:col>
      <xdr:colOff>38100</xdr:colOff>
      <xdr:row>57</xdr:row>
      <xdr:rowOff>45403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1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36530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0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35682</xdr:rowOff>
    </xdr:from>
    <xdr:to>
      <xdr:col>24</xdr:col>
      <xdr:colOff>114300</xdr:colOff>
      <xdr:row>55</xdr:row>
      <xdr:rowOff>137282</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46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58559</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31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29043</xdr:rowOff>
    </xdr:from>
    <xdr:to>
      <xdr:col>20</xdr:col>
      <xdr:colOff>38100</xdr:colOff>
      <xdr:row>55</xdr:row>
      <xdr:rowOff>130643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45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147170</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23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84227</xdr:rowOff>
    </xdr:from>
    <xdr:to>
      <xdr:col>15</xdr:col>
      <xdr:colOff>101600</xdr:colOff>
      <xdr:row>56</xdr:row>
      <xdr:rowOff>14377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51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30904</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289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84379</xdr:rowOff>
    </xdr:from>
    <xdr:to>
      <xdr:col>10</xdr:col>
      <xdr:colOff>165100</xdr:colOff>
      <xdr:row>54</xdr:row>
      <xdr:rowOff>14529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17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31056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894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45713</xdr:rowOff>
    </xdr:from>
    <xdr:to>
      <xdr:col>6</xdr:col>
      <xdr:colOff>38100</xdr:colOff>
      <xdr:row>56</xdr:row>
      <xdr:rowOff>147313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64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163840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42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91041</xdr:rowOff>
    </xdr:from>
    <xdr:to>
      <xdr:col>24</xdr:col>
      <xdr:colOff>62865</xdr:colOff>
      <xdr:row>78</xdr:row>
      <xdr:rowOff>142622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21091"/>
          <a:ext cx="1270" cy="1594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146449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1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142622</xdr:rowOff>
    </xdr:from>
    <xdr:to>
      <xdr:col>24</xdr:col>
      <xdr:colOff>152400</xdr:colOff>
      <xdr:row>78</xdr:row>
      <xdr:rowOff>142622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1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37718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69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91041</xdr:rowOff>
    </xdr:from>
    <xdr:to>
      <xdr:col>24</xdr:col>
      <xdr:colOff>152400</xdr:colOff>
      <xdr:row>69</xdr:row>
      <xdr:rowOff>91041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21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33336</xdr:rowOff>
    </xdr:from>
    <xdr:to>
      <xdr:col>24</xdr:col>
      <xdr:colOff>63500</xdr:colOff>
      <xdr:row>75</xdr:row>
      <xdr:rowOff>85930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720636"/>
          <a:ext cx="838200" cy="22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165200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525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15323</xdr:rowOff>
    </xdr:from>
    <xdr:to>
      <xdr:col>24</xdr:col>
      <xdr:colOff>114300</xdr:colOff>
      <xdr:row>75</xdr:row>
      <xdr:rowOff>116923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7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87285</xdr:rowOff>
    </xdr:from>
    <xdr:to>
      <xdr:col>19</xdr:col>
      <xdr:colOff>177800</xdr:colOff>
      <xdr:row>75</xdr:row>
      <xdr:rowOff>85930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774585"/>
          <a:ext cx="889000" cy="17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56586</xdr:rowOff>
    </xdr:from>
    <xdr:to>
      <xdr:col>20</xdr:col>
      <xdr:colOff>38100</xdr:colOff>
      <xdr:row>76</xdr:row>
      <xdr:rowOff>158186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8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149313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7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87285</xdr:rowOff>
    </xdr:from>
    <xdr:to>
      <xdr:col>15</xdr:col>
      <xdr:colOff>50800</xdr:colOff>
      <xdr:row>77</xdr:row>
      <xdr:rowOff>24405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774585"/>
          <a:ext cx="889000" cy="45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48242</xdr:rowOff>
    </xdr:from>
    <xdr:to>
      <xdr:col>15</xdr:col>
      <xdr:colOff>101600</xdr:colOff>
      <xdr:row>75</xdr:row>
      <xdr:rowOff>149842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0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140969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9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24405</xdr:rowOff>
    </xdr:from>
    <xdr:to>
      <xdr:col>10</xdr:col>
      <xdr:colOff>114300</xdr:colOff>
      <xdr:row>77</xdr:row>
      <xdr:rowOff>158854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26055"/>
          <a:ext cx="889000" cy="134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136399</xdr:rowOff>
    </xdr:from>
    <xdr:to>
      <xdr:col>10</xdr:col>
      <xdr:colOff>165100</xdr:colOff>
      <xdr:row>78</xdr:row>
      <xdr:rowOff>66549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3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57676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30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52112</xdr:rowOff>
    </xdr:from>
    <xdr:to>
      <xdr:col>6</xdr:col>
      <xdr:colOff>38100</xdr:colOff>
      <xdr:row>78</xdr:row>
      <xdr:rowOff>153712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42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144839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517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153986</xdr:rowOff>
    </xdr:from>
    <xdr:to>
      <xdr:col>24</xdr:col>
      <xdr:colOff>114300</xdr:colOff>
      <xdr:row>74</xdr:row>
      <xdr:rowOff>84136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66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5413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521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35130</xdr:rowOff>
    </xdr:from>
    <xdr:to>
      <xdr:col>20</xdr:col>
      <xdr:colOff>38100</xdr:colOff>
      <xdr:row>75</xdr:row>
      <xdr:rowOff>136730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9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153257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6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36485</xdr:rowOff>
    </xdr:from>
    <xdr:to>
      <xdr:col>15</xdr:col>
      <xdr:colOff>101600</xdr:colOff>
      <xdr:row>74</xdr:row>
      <xdr:rowOff>138085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72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154612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49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145055</xdr:rowOff>
    </xdr:from>
    <xdr:to>
      <xdr:col>10</xdr:col>
      <xdr:colOff>165100</xdr:colOff>
      <xdr:row>77</xdr:row>
      <xdr:rowOff>75205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7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91731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95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108054</xdr:rowOff>
    </xdr:from>
    <xdr:to>
      <xdr:col>6</xdr:col>
      <xdr:colOff>38100</xdr:colOff>
      <xdr:row>78</xdr:row>
      <xdr:rowOff>38204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0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54731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084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99124</xdr:rowOff>
    </xdr:from>
    <xdr:to>
      <xdr:col>24</xdr:col>
      <xdr:colOff>62865</xdr:colOff>
      <xdr:row>98</xdr:row>
      <xdr:rowOff>36182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29624"/>
          <a:ext cx="1270" cy="1308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40009</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4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36182</xdr:rowOff>
    </xdr:from>
    <xdr:to>
      <xdr:col>24</xdr:col>
      <xdr:colOff>152400</xdr:colOff>
      <xdr:row>98</xdr:row>
      <xdr:rowOff>36182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83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45801</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0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99124</xdr:rowOff>
    </xdr:from>
    <xdr:to>
      <xdr:col>24</xdr:col>
      <xdr:colOff>152400</xdr:colOff>
      <xdr:row>90</xdr:row>
      <xdr:rowOff>99124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29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99124</xdr:rowOff>
    </xdr:from>
    <xdr:to>
      <xdr:col>24</xdr:col>
      <xdr:colOff>63500</xdr:colOff>
      <xdr:row>90</xdr:row>
      <xdr:rowOff>140919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5529624"/>
          <a:ext cx="838200" cy="4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48658</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36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70231</xdr:rowOff>
    </xdr:from>
    <xdr:to>
      <xdr:col>24</xdr:col>
      <xdr:colOff>114300</xdr:colOff>
      <xdr:row>96</xdr:row>
      <xdr:rowOff>381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35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140919</xdr:rowOff>
    </xdr:from>
    <xdr:to>
      <xdr:col>19</xdr:col>
      <xdr:colOff>177800</xdr:colOff>
      <xdr:row>91</xdr:row>
      <xdr:rowOff>64776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5571419"/>
          <a:ext cx="889000" cy="9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60534</xdr:rowOff>
    </xdr:from>
    <xdr:to>
      <xdr:col>20</xdr:col>
      <xdr:colOff>38100</xdr:colOff>
      <xdr:row>95</xdr:row>
      <xdr:rowOff>162134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34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153261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44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64776</xdr:rowOff>
    </xdr:from>
    <xdr:to>
      <xdr:col>15</xdr:col>
      <xdr:colOff>50800</xdr:colOff>
      <xdr:row>92</xdr:row>
      <xdr:rowOff>80854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5666726"/>
          <a:ext cx="889000" cy="18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56038</xdr:rowOff>
    </xdr:from>
    <xdr:to>
      <xdr:col>15</xdr:col>
      <xdr:colOff>101600</xdr:colOff>
      <xdr:row>95</xdr:row>
      <xdr:rowOff>157638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34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148765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43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156998</xdr:rowOff>
    </xdr:from>
    <xdr:to>
      <xdr:col>10</xdr:col>
      <xdr:colOff>114300</xdr:colOff>
      <xdr:row>92</xdr:row>
      <xdr:rowOff>80854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5587498"/>
          <a:ext cx="889000" cy="26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10471</xdr:rowOff>
    </xdr:from>
    <xdr:to>
      <xdr:col>10</xdr:col>
      <xdr:colOff>165100</xdr:colOff>
      <xdr:row>96</xdr:row>
      <xdr:rowOff>112071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46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103198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56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72803</xdr:rowOff>
    </xdr:from>
    <xdr:to>
      <xdr:col>6</xdr:col>
      <xdr:colOff>38100</xdr:colOff>
      <xdr:row>97</xdr:row>
      <xdr:rowOff>2953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3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165530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62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48324</xdr:rowOff>
    </xdr:from>
    <xdr:to>
      <xdr:col>24</xdr:col>
      <xdr:colOff>114300</xdr:colOff>
      <xdr:row>90</xdr:row>
      <xdr:rowOff>149924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547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1351</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543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90119</xdr:rowOff>
    </xdr:from>
    <xdr:to>
      <xdr:col>20</xdr:col>
      <xdr:colOff>38100</xdr:colOff>
      <xdr:row>91</xdr:row>
      <xdr:rowOff>20269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552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89</xdr:row>
      <xdr:rowOff>36796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529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13976</xdr:rowOff>
    </xdr:from>
    <xdr:to>
      <xdr:col>15</xdr:col>
      <xdr:colOff>101600</xdr:colOff>
      <xdr:row>91</xdr:row>
      <xdr:rowOff>115576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561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132103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539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30054</xdr:rowOff>
    </xdr:from>
    <xdr:to>
      <xdr:col>10</xdr:col>
      <xdr:colOff>165100</xdr:colOff>
      <xdr:row>92</xdr:row>
      <xdr:rowOff>131654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580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148181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557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106198</xdr:rowOff>
    </xdr:from>
    <xdr:to>
      <xdr:col>6</xdr:col>
      <xdr:colOff>38100</xdr:colOff>
      <xdr:row>91</xdr:row>
      <xdr:rowOff>36348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55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89</xdr:row>
      <xdr:rowOff>52875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531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166370</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38420"/>
          <a:ext cx="127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113047</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91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166370</xdr:rowOff>
    </xdr:from>
    <xdr:to>
      <xdr:col>55</xdr:col>
      <xdr:colOff>88900</xdr:colOff>
      <xdr:row>29</xdr:row>
      <xdr:rowOff>166370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3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133985</xdr:rowOff>
    </xdr:from>
    <xdr:to>
      <xdr:col>55</xdr:col>
      <xdr:colOff>0</xdr:colOff>
      <xdr:row>38</xdr:row>
      <xdr:rowOff>117602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477635"/>
          <a:ext cx="838200" cy="15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70248</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424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47371</xdr:rowOff>
    </xdr:from>
    <xdr:to>
      <xdr:col>55</xdr:col>
      <xdr:colOff>50800</xdr:colOff>
      <xdr:row>37</xdr:row>
      <xdr:rowOff>148971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39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133985</xdr:rowOff>
    </xdr:from>
    <xdr:to>
      <xdr:col>50</xdr:col>
      <xdr:colOff>114300</xdr:colOff>
      <xdr:row>37</xdr:row>
      <xdr:rowOff>170561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47763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115570</xdr:rowOff>
    </xdr:from>
    <xdr:to>
      <xdr:col>50</xdr:col>
      <xdr:colOff>165100</xdr:colOff>
      <xdr:row>37</xdr:row>
      <xdr:rowOff>45720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28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62247</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06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122174</xdr:rowOff>
    </xdr:from>
    <xdr:to>
      <xdr:col>45</xdr:col>
      <xdr:colOff>177800</xdr:colOff>
      <xdr:row>37</xdr:row>
      <xdr:rowOff>170561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465824"/>
          <a:ext cx="8890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103378</xdr:rowOff>
    </xdr:from>
    <xdr:to>
      <xdr:col>46</xdr:col>
      <xdr:colOff>38100</xdr:colOff>
      <xdr:row>38</xdr:row>
      <xdr:rowOff>33528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50055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22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122174</xdr:rowOff>
    </xdr:from>
    <xdr:to>
      <xdr:col>41</xdr:col>
      <xdr:colOff>50800</xdr:colOff>
      <xdr:row>38</xdr:row>
      <xdr:rowOff>35687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465824"/>
          <a:ext cx="889000" cy="8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159385</xdr:rowOff>
    </xdr:from>
    <xdr:to>
      <xdr:col>41</xdr:col>
      <xdr:colOff>101600</xdr:colOff>
      <xdr:row>37</xdr:row>
      <xdr:rowOff>89535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106062</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10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66421</xdr:rowOff>
    </xdr:from>
    <xdr:to>
      <xdr:col>36</xdr:col>
      <xdr:colOff>165100</xdr:colOff>
      <xdr:row>37</xdr:row>
      <xdr:rowOff>168021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13098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185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66802</xdr:rowOff>
    </xdr:from>
    <xdr:to>
      <xdr:col>55</xdr:col>
      <xdr:colOff>50800</xdr:colOff>
      <xdr:row>38</xdr:row>
      <xdr:rowOff>168402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8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153179</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496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83185</xdr:rowOff>
    </xdr:from>
    <xdr:to>
      <xdr:col>50</xdr:col>
      <xdr:colOff>165100</xdr:colOff>
      <xdr:row>38</xdr:row>
      <xdr:rowOff>13335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42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4462</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519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119761</xdr:rowOff>
    </xdr:from>
    <xdr:to>
      <xdr:col>46</xdr:col>
      <xdr:colOff>38100</xdr:colOff>
      <xdr:row>38</xdr:row>
      <xdr:rowOff>49911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46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41038</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556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71374</xdr:rowOff>
    </xdr:from>
    <xdr:to>
      <xdr:col>41</xdr:col>
      <xdr:colOff>101600</xdr:colOff>
      <xdr:row>38</xdr:row>
      <xdr:rowOff>1524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41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164101</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507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156337</xdr:rowOff>
    </xdr:from>
    <xdr:to>
      <xdr:col>36</xdr:col>
      <xdr:colOff>165100</xdr:colOff>
      <xdr:row>38</xdr:row>
      <xdr:rowOff>86487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49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77614</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592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126784</xdr:rowOff>
    </xdr:from>
    <xdr:to>
      <xdr:col>54</xdr:col>
      <xdr:colOff>189865</xdr:colOff>
      <xdr:row>58</xdr:row>
      <xdr:rowOff>77901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99284"/>
          <a:ext cx="1270" cy="132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81728</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2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77901</xdr:rowOff>
    </xdr:from>
    <xdr:to>
      <xdr:col>55</xdr:col>
      <xdr:colOff>88900</xdr:colOff>
      <xdr:row>58</xdr:row>
      <xdr:rowOff>77901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2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73461</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7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126784</xdr:rowOff>
    </xdr:from>
    <xdr:to>
      <xdr:col>55</xdr:col>
      <xdr:colOff>88900</xdr:colOff>
      <xdr:row>50</xdr:row>
      <xdr:rowOff>126784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9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82721</xdr:rowOff>
    </xdr:from>
    <xdr:to>
      <xdr:col>55</xdr:col>
      <xdr:colOff>0</xdr:colOff>
      <xdr:row>55</xdr:row>
      <xdr:rowOff>85236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512471"/>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96740</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5264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118313</xdr:rowOff>
    </xdr:from>
    <xdr:to>
      <xdr:col>55</xdr:col>
      <xdr:colOff>50800</xdr:colOff>
      <xdr:row>56</xdr:row>
      <xdr:rowOff>48463</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548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85236</xdr:rowOff>
    </xdr:from>
    <xdr:to>
      <xdr:col>50</xdr:col>
      <xdr:colOff>114300</xdr:colOff>
      <xdr:row>55</xdr:row>
      <xdr:rowOff>131508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514986"/>
          <a:ext cx="889000" cy="4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128943</xdr:rowOff>
    </xdr:from>
    <xdr:to>
      <xdr:col>50</xdr:col>
      <xdr:colOff>165100</xdr:colOff>
      <xdr:row>56</xdr:row>
      <xdr:rowOff>59093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5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50220</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65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131508</xdr:rowOff>
    </xdr:from>
    <xdr:to>
      <xdr:col>45</xdr:col>
      <xdr:colOff>177800</xdr:colOff>
      <xdr:row>56</xdr:row>
      <xdr:rowOff>82035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561258"/>
          <a:ext cx="889000" cy="12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158794</xdr:rowOff>
    </xdr:from>
    <xdr:to>
      <xdr:col>46</xdr:col>
      <xdr:colOff>38100</xdr:colOff>
      <xdr:row>56</xdr:row>
      <xdr:rowOff>88944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58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80071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8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154197</xdr:rowOff>
    </xdr:from>
    <xdr:to>
      <xdr:col>41</xdr:col>
      <xdr:colOff>50800</xdr:colOff>
      <xdr:row>56</xdr:row>
      <xdr:rowOff>82035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583947"/>
          <a:ext cx="889000" cy="9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46057</xdr:rowOff>
    </xdr:from>
    <xdr:to>
      <xdr:col>41</xdr:col>
      <xdr:colOff>101600</xdr:colOff>
      <xdr:row>56</xdr:row>
      <xdr:rowOff>147657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138784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73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63735</xdr:rowOff>
    </xdr:from>
    <xdr:to>
      <xdr:col>36</xdr:col>
      <xdr:colOff>165100</xdr:colOff>
      <xdr:row>56</xdr:row>
      <xdr:rowOff>165335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156462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75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31921</xdr:rowOff>
    </xdr:from>
    <xdr:to>
      <xdr:col>55</xdr:col>
      <xdr:colOff>50800</xdr:colOff>
      <xdr:row>55</xdr:row>
      <xdr:rowOff>133521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46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54798</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31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34436</xdr:rowOff>
    </xdr:from>
    <xdr:to>
      <xdr:col>50</xdr:col>
      <xdr:colOff>165100</xdr:colOff>
      <xdr:row>55</xdr:row>
      <xdr:rowOff>136036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46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152563</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23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80708</xdr:rowOff>
    </xdr:from>
    <xdr:to>
      <xdr:col>46</xdr:col>
      <xdr:colOff>38100</xdr:colOff>
      <xdr:row>56</xdr:row>
      <xdr:rowOff>10858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51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27385</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28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31235</xdr:rowOff>
    </xdr:from>
    <xdr:to>
      <xdr:col>41</xdr:col>
      <xdr:colOff>101600</xdr:colOff>
      <xdr:row>56</xdr:row>
      <xdr:rowOff>132835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63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149362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40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103397</xdr:rowOff>
    </xdr:from>
    <xdr:to>
      <xdr:col>36</xdr:col>
      <xdr:colOff>165100</xdr:colOff>
      <xdr:row>56</xdr:row>
      <xdr:rowOff>33547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53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50074</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30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104071</xdr:rowOff>
    </xdr:from>
    <xdr:to>
      <xdr:col>54</xdr:col>
      <xdr:colOff>189865</xdr:colOff>
      <xdr:row>79</xdr:row>
      <xdr:rowOff>3062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105571"/>
          <a:ext cx="1270" cy="144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6889</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3062</xdr:rowOff>
    </xdr:from>
    <xdr:to>
      <xdr:col>55</xdr:col>
      <xdr:colOff>88900</xdr:colOff>
      <xdr:row>79</xdr:row>
      <xdr:rowOff>3062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47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50748</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8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104071</xdr:rowOff>
    </xdr:from>
    <xdr:to>
      <xdr:col>55</xdr:col>
      <xdr:colOff>88900</xdr:colOff>
      <xdr:row>70</xdr:row>
      <xdr:rowOff>104071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10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36013</xdr:rowOff>
    </xdr:from>
    <xdr:to>
      <xdr:col>55</xdr:col>
      <xdr:colOff>0</xdr:colOff>
      <xdr:row>74</xdr:row>
      <xdr:rowOff>90910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2723313"/>
          <a:ext cx="838200" cy="5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34180</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892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55753</xdr:rowOff>
    </xdr:from>
    <xdr:to>
      <xdr:col>55</xdr:col>
      <xdr:colOff>50800</xdr:colOff>
      <xdr:row>75</xdr:row>
      <xdr:rowOff>157353</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35622</xdr:rowOff>
    </xdr:from>
    <xdr:to>
      <xdr:col>50</xdr:col>
      <xdr:colOff>114300</xdr:colOff>
      <xdr:row>74</xdr:row>
      <xdr:rowOff>36013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2722922"/>
          <a:ext cx="889000" cy="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123158</xdr:rowOff>
    </xdr:from>
    <xdr:to>
      <xdr:col>50</xdr:col>
      <xdr:colOff>165100</xdr:colOff>
      <xdr:row>75</xdr:row>
      <xdr:rowOff>53308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281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44435</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9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138916</xdr:rowOff>
    </xdr:from>
    <xdr:to>
      <xdr:col>45</xdr:col>
      <xdr:colOff>177800</xdr:colOff>
      <xdr:row>74</xdr:row>
      <xdr:rowOff>35622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2483316"/>
          <a:ext cx="889000" cy="23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105327</xdr:rowOff>
    </xdr:from>
    <xdr:to>
      <xdr:col>46</xdr:col>
      <xdr:colOff>38100</xdr:colOff>
      <xdr:row>75</xdr:row>
      <xdr:rowOff>35477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27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26604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288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138916</xdr:rowOff>
    </xdr:from>
    <xdr:to>
      <xdr:col>41</xdr:col>
      <xdr:colOff>50800</xdr:colOff>
      <xdr:row>76</xdr:row>
      <xdr:rowOff>40487</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2483316"/>
          <a:ext cx="889000" cy="58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11731</xdr:rowOff>
    </xdr:from>
    <xdr:to>
      <xdr:col>41</xdr:col>
      <xdr:colOff>101600</xdr:colOff>
      <xdr:row>75</xdr:row>
      <xdr:rowOff>113331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28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104458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296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146050</xdr:rowOff>
    </xdr:from>
    <xdr:to>
      <xdr:col>36</xdr:col>
      <xdr:colOff>165100</xdr:colOff>
      <xdr:row>77</xdr:row>
      <xdr:rowOff>76200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67327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26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40110</xdr:rowOff>
    </xdr:from>
    <xdr:to>
      <xdr:col>55</xdr:col>
      <xdr:colOff>50800</xdr:colOff>
      <xdr:row>74</xdr:row>
      <xdr:rowOff>141710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272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62987</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57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156663</xdr:rowOff>
    </xdr:from>
    <xdr:to>
      <xdr:col>50</xdr:col>
      <xdr:colOff>165100</xdr:colOff>
      <xdr:row>74</xdr:row>
      <xdr:rowOff>86813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267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103340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244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156272</xdr:rowOff>
    </xdr:from>
    <xdr:to>
      <xdr:col>46</xdr:col>
      <xdr:colOff>38100</xdr:colOff>
      <xdr:row>74</xdr:row>
      <xdr:rowOff>86422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267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102949</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244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88116</xdr:rowOff>
    </xdr:from>
    <xdr:to>
      <xdr:col>41</xdr:col>
      <xdr:colOff>101600</xdr:colOff>
      <xdr:row>73</xdr:row>
      <xdr:rowOff>18266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243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34793</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220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161137</xdr:rowOff>
    </xdr:from>
    <xdr:to>
      <xdr:col>36</xdr:col>
      <xdr:colOff>165100</xdr:colOff>
      <xdr:row>76</xdr:row>
      <xdr:rowOff>91287</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01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107814</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279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140539</xdr:rowOff>
    </xdr:from>
    <xdr:to>
      <xdr:col>54</xdr:col>
      <xdr:colOff>189865</xdr:colOff>
      <xdr:row>99</xdr:row>
      <xdr:rowOff>49385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399589"/>
          <a:ext cx="1270" cy="1623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53212</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2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49385</xdr:rowOff>
    </xdr:from>
    <xdr:to>
      <xdr:col>55</xdr:col>
      <xdr:colOff>88900</xdr:colOff>
      <xdr:row>99</xdr:row>
      <xdr:rowOff>49385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22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87216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17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140539</xdr:rowOff>
    </xdr:from>
    <xdr:to>
      <xdr:col>55</xdr:col>
      <xdr:colOff>88900</xdr:colOff>
      <xdr:row>89</xdr:row>
      <xdr:rowOff>140539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39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62852</xdr:rowOff>
    </xdr:from>
    <xdr:to>
      <xdr:col>55</xdr:col>
      <xdr:colOff>0</xdr:colOff>
      <xdr:row>94</xdr:row>
      <xdr:rowOff>88551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179152"/>
          <a:ext cx="838200" cy="2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154291</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270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4414</xdr:rowOff>
    </xdr:from>
    <xdr:to>
      <xdr:col>55</xdr:col>
      <xdr:colOff>50800</xdr:colOff>
      <xdr:row>95</xdr:row>
      <xdr:rowOff>106014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29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88551</xdr:rowOff>
    </xdr:from>
    <xdr:to>
      <xdr:col>50</xdr:col>
      <xdr:colOff>114300</xdr:colOff>
      <xdr:row>95</xdr:row>
      <xdr:rowOff>7969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204851"/>
          <a:ext cx="889000" cy="9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1975</xdr:rowOff>
    </xdr:from>
    <xdr:to>
      <xdr:col>50</xdr:col>
      <xdr:colOff>165100</xdr:colOff>
      <xdr:row>95</xdr:row>
      <xdr:rowOff>103575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28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94702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8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120250</xdr:rowOff>
    </xdr:from>
    <xdr:to>
      <xdr:col>45</xdr:col>
      <xdr:colOff>177800</xdr:colOff>
      <xdr:row>95</xdr:row>
      <xdr:rowOff>7969</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065100"/>
          <a:ext cx="889000" cy="23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140240</xdr:rowOff>
    </xdr:from>
    <xdr:to>
      <xdr:col>46</xdr:col>
      <xdr:colOff>38100</xdr:colOff>
      <xdr:row>95</xdr:row>
      <xdr:rowOff>70390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25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61517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4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120250</xdr:rowOff>
    </xdr:from>
    <xdr:to>
      <xdr:col>41</xdr:col>
      <xdr:colOff>50800</xdr:colOff>
      <xdr:row>96</xdr:row>
      <xdr:rowOff>49022</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065100"/>
          <a:ext cx="889000" cy="44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84271</xdr:rowOff>
    </xdr:from>
    <xdr:to>
      <xdr:col>41</xdr:col>
      <xdr:colOff>101600</xdr:colOff>
      <xdr:row>96</xdr:row>
      <xdr:rowOff>14421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37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5548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6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140240</xdr:rowOff>
    </xdr:from>
    <xdr:to>
      <xdr:col>36</xdr:col>
      <xdr:colOff>165100</xdr:colOff>
      <xdr:row>96</xdr:row>
      <xdr:rowOff>70390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86917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20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12052</xdr:rowOff>
    </xdr:from>
    <xdr:to>
      <xdr:col>55</xdr:col>
      <xdr:colOff>50800</xdr:colOff>
      <xdr:row>94</xdr:row>
      <xdr:rowOff>113652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12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34929</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597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37751</xdr:rowOff>
    </xdr:from>
    <xdr:to>
      <xdr:col>50</xdr:col>
      <xdr:colOff>165100</xdr:colOff>
      <xdr:row>94</xdr:row>
      <xdr:rowOff>139351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15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155878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592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128619</xdr:rowOff>
    </xdr:from>
    <xdr:to>
      <xdr:col>46</xdr:col>
      <xdr:colOff>38100</xdr:colOff>
      <xdr:row>95</xdr:row>
      <xdr:rowOff>58769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24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75296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02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69450</xdr:rowOff>
    </xdr:from>
    <xdr:to>
      <xdr:col>41</xdr:col>
      <xdr:colOff>101600</xdr:colOff>
      <xdr:row>93</xdr:row>
      <xdr:rowOff>171050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01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16127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578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169672</xdr:rowOff>
    </xdr:from>
    <xdr:to>
      <xdr:col>36</xdr:col>
      <xdr:colOff>165100</xdr:colOff>
      <xdr:row>96</xdr:row>
      <xdr:rowOff>99822</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45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90949</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55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49746</xdr:rowOff>
    </xdr:from>
    <xdr:to>
      <xdr:col>85</xdr:col>
      <xdr:colOff>126364</xdr:colOff>
      <xdr:row>39</xdr:row>
      <xdr:rowOff>45936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93246"/>
          <a:ext cx="1269"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49763</xdr:rowOff>
    </xdr:from>
    <xdr:ext cx="469744"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3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45936</xdr:rowOff>
    </xdr:from>
    <xdr:to>
      <xdr:col>86</xdr:col>
      <xdr:colOff>25400</xdr:colOff>
      <xdr:row>39</xdr:row>
      <xdr:rowOff>45936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32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167873</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6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50,361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49746</xdr:rowOff>
    </xdr:from>
    <xdr:to>
      <xdr:col>86</xdr:col>
      <xdr:colOff>25400</xdr:colOff>
      <xdr:row>30</xdr:row>
      <xdr:rowOff>49746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9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171209</xdr:rowOff>
    </xdr:from>
    <xdr:to>
      <xdr:col>85</xdr:col>
      <xdr:colOff>127000</xdr:colOff>
      <xdr:row>35</xdr:row>
      <xdr:rowOff>73025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5829059"/>
          <a:ext cx="838200" cy="24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69080</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241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90653</xdr:rowOff>
    </xdr:from>
    <xdr:to>
      <xdr:col>85</xdr:col>
      <xdr:colOff>177800</xdr:colOff>
      <xdr:row>37</xdr:row>
      <xdr:rowOff>20803</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171209</xdr:rowOff>
    </xdr:from>
    <xdr:to>
      <xdr:col>81</xdr:col>
      <xdr:colOff>50800</xdr:colOff>
      <xdr:row>35</xdr:row>
      <xdr:rowOff>160388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5829059"/>
          <a:ext cx="889000" cy="33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144259</xdr:rowOff>
    </xdr:from>
    <xdr:to>
      <xdr:col>81</xdr:col>
      <xdr:colOff>101600</xdr:colOff>
      <xdr:row>37</xdr:row>
      <xdr:rowOff>74409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31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65536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40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160388</xdr:rowOff>
    </xdr:from>
    <xdr:to>
      <xdr:col>76</xdr:col>
      <xdr:colOff>114300</xdr:colOff>
      <xdr:row>36</xdr:row>
      <xdr:rowOff>77254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161138"/>
          <a:ext cx="889000" cy="8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103873</xdr:rowOff>
    </xdr:from>
    <xdr:to>
      <xdr:col>76</xdr:col>
      <xdr:colOff>165100</xdr:colOff>
      <xdr:row>37</xdr:row>
      <xdr:rowOff>34023</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7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25150</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36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121526</xdr:rowOff>
    </xdr:from>
    <xdr:to>
      <xdr:col>71</xdr:col>
      <xdr:colOff>177800</xdr:colOff>
      <xdr:row>36</xdr:row>
      <xdr:rowOff>77254</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6122276"/>
          <a:ext cx="889000" cy="12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82918</xdr:rowOff>
    </xdr:from>
    <xdr:to>
      <xdr:col>72</xdr:col>
      <xdr:colOff>38100</xdr:colOff>
      <xdr:row>37</xdr:row>
      <xdr:rowOff>13068</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5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4195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34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153060</xdr:rowOff>
    </xdr:from>
    <xdr:to>
      <xdr:col>67</xdr:col>
      <xdr:colOff>101600</xdr:colOff>
      <xdr:row>37</xdr:row>
      <xdr:rowOff>83210</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3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74337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41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22225</xdr:rowOff>
    </xdr:from>
    <xdr:to>
      <xdr:col>85</xdr:col>
      <xdr:colOff>177800</xdr:colOff>
      <xdr:row>35</xdr:row>
      <xdr:rowOff>123825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02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45102</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58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120409</xdr:rowOff>
    </xdr:from>
    <xdr:to>
      <xdr:col>81</xdr:col>
      <xdr:colOff>101600</xdr:colOff>
      <xdr:row>34</xdr:row>
      <xdr:rowOff>50559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577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67086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555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109588</xdr:rowOff>
    </xdr:from>
    <xdr:to>
      <xdr:col>76</xdr:col>
      <xdr:colOff>165100</xdr:colOff>
      <xdr:row>36</xdr:row>
      <xdr:rowOff>39738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11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56265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88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26454</xdr:rowOff>
    </xdr:from>
    <xdr:to>
      <xdr:col>72</xdr:col>
      <xdr:colOff>38100</xdr:colOff>
      <xdr:row>36</xdr:row>
      <xdr:rowOff>128054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19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144581</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597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70726</xdr:rowOff>
    </xdr:from>
    <xdr:to>
      <xdr:col>67</xdr:col>
      <xdr:colOff>101600</xdr:colOff>
      <xdr:row>36</xdr:row>
      <xdr:rowOff>876</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07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17403</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584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142195</xdr:rowOff>
    </xdr:from>
    <xdr:to>
      <xdr:col>85</xdr:col>
      <xdr:colOff>126364</xdr:colOff>
      <xdr:row>59</xdr:row>
      <xdr:rowOff>97390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543245"/>
          <a:ext cx="1269" cy="16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101217</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21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97390</xdr:rowOff>
    </xdr:from>
    <xdr:to>
      <xdr:col>86</xdr:col>
      <xdr:colOff>25400</xdr:colOff>
      <xdr:row>59</xdr:row>
      <xdr:rowOff>97390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21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88872</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318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142195</xdr:rowOff>
    </xdr:from>
    <xdr:to>
      <xdr:col>86</xdr:col>
      <xdr:colOff>25400</xdr:colOff>
      <xdr:row>49</xdr:row>
      <xdr:rowOff>142195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543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119602</xdr:rowOff>
    </xdr:from>
    <xdr:to>
      <xdr:col>85</xdr:col>
      <xdr:colOff>127000</xdr:colOff>
      <xdr:row>57</xdr:row>
      <xdr:rowOff>163932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720802"/>
          <a:ext cx="838200" cy="21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52715</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653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74288</xdr:rowOff>
    </xdr:from>
    <xdr:to>
      <xdr:col>85</xdr:col>
      <xdr:colOff>177800</xdr:colOff>
      <xdr:row>57</xdr:row>
      <xdr:rowOff>4438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7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162922</xdr:rowOff>
    </xdr:from>
    <xdr:to>
      <xdr:col>81</xdr:col>
      <xdr:colOff>50800</xdr:colOff>
      <xdr:row>57</xdr:row>
      <xdr:rowOff>163932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935572"/>
          <a:ext cx="889000" cy="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142525</xdr:rowOff>
    </xdr:from>
    <xdr:to>
      <xdr:col>81</xdr:col>
      <xdr:colOff>101600</xdr:colOff>
      <xdr:row>57</xdr:row>
      <xdr:rowOff>72675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4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89202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51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24543</xdr:rowOff>
    </xdr:from>
    <xdr:to>
      <xdr:col>76</xdr:col>
      <xdr:colOff>114300</xdr:colOff>
      <xdr:row>57</xdr:row>
      <xdr:rowOff>162922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625743"/>
          <a:ext cx="889000" cy="30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31426</xdr:rowOff>
    </xdr:from>
    <xdr:to>
      <xdr:col>76</xdr:col>
      <xdr:colOff>165100</xdr:colOff>
      <xdr:row>57</xdr:row>
      <xdr:rowOff>133026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80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149553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5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24543</xdr:rowOff>
    </xdr:from>
    <xdr:to>
      <xdr:col>71</xdr:col>
      <xdr:colOff>177800</xdr:colOff>
      <xdr:row>58</xdr:row>
      <xdr:rowOff>92666</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625743"/>
          <a:ext cx="889000" cy="41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4413</xdr:rowOff>
    </xdr:from>
    <xdr:to>
      <xdr:col>72</xdr:col>
      <xdr:colOff>38100</xdr:colOff>
      <xdr:row>57</xdr:row>
      <xdr:rowOff>106013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77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97140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86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79718</xdr:rowOff>
    </xdr:from>
    <xdr:to>
      <xdr:col>67</xdr:col>
      <xdr:colOff>101600</xdr:colOff>
      <xdr:row>58</xdr:row>
      <xdr:rowOff>9868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85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26395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62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68802</xdr:rowOff>
    </xdr:from>
    <xdr:to>
      <xdr:col>85</xdr:col>
      <xdr:colOff>177800</xdr:colOff>
      <xdr:row>56</xdr:row>
      <xdr:rowOff>170402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67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91679</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52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113132</xdr:rowOff>
    </xdr:from>
    <xdr:to>
      <xdr:col>81</xdr:col>
      <xdr:colOff>101600</xdr:colOff>
      <xdr:row>58</xdr:row>
      <xdr:rowOff>43282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88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34409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97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112122</xdr:rowOff>
    </xdr:from>
    <xdr:to>
      <xdr:col>76</xdr:col>
      <xdr:colOff>165100</xdr:colOff>
      <xdr:row>58</xdr:row>
      <xdr:rowOff>42272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88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33399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97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145193</xdr:rowOff>
    </xdr:from>
    <xdr:to>
      <xdr:col>72</xdr:col>
      <xdr:colOff>38100</xdr:colOff>
      <xdr:row>56</xdr:row>
      <xdr:rowOff>75343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5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91870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35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41866</xdr:rowOff>
    </xdr:from>
    <xdr:to>
      <xdr:col>67</xdr:col>
      <xdr:colOff>101600</xdr:colOff>
      <xdr:row>58</xdr:row>
      <xdr:rowOff>143466</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98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134593</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1007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71710</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44660"/>
          <a:ext cx="1269" cy="1344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18387</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201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71710</xdr:rowOff>
    </xdr:from>
    <xdr:to>
      <xdr:col>86</xdr:col>
      <xdr:colOff>25400</xdr:colOff>
      <xdr:row>71</xdr:row>
      <xdr:rowOff>71710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44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152158</xdr:rowOff>
    </xdr:from>
    <xdr:to>
      <xdr:col>85</xdr:col>
      <xdr:colOff>127000</xdr:colOff>
      <xdr:row>78</xdr:row>
      <xdr:rowOff>164598</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525258"/>
          <a:ext cx="838200" cy="1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78497</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80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55620</xdr:rowOff>
    </xdr:from>
    <xdr:to>
      <xdr:col>85</xdr:col>
      <xdr:colOff>177800</xdr:colOff>
      <xdr:row>78</xdr:row>
      <xdr:rowOff>157220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152158</xdr:rowOff>
    </xdr:from>
    <xdr:to>
      <xdr:col>81</xdr:col>
      <xdr:colOff>50800</xdr:colOff>
      <xdr:row>78</xdr:row>
      <xdr:rowOff>168218</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3525258"/>
          <a:ext cx="889000" cy="1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27617</xdr:rowOff>
    </xdr:from>
    <xdr:to>
      <xdr:col>81</xdr:col>
      <xdr:colOff>101600</xdr:colOff>
      <xdr:row>78</xdr:row>
      <xdr:rowOff>129217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145744</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1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84017</xdr:rowOff>
    </xdr:from>
    <xdr:to>
      <xdr:col>76</xdr:col>
      <xdr:colOff>114300</xdr:colOff>
      <xdr:row>78</xdr:row>
      <xdr:rowOff>168218</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457117"/>
          <a:ext cx="88900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146602</xdr:rowOff>
    </xdr:from>
    <xdr:to>
      <xdr:col>76</xdr:col>
      <xdr:colOff>165100</xdr:colOff>
      <xdr:row>78</xdr:row>
      <xdr:rowOff>76752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34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93279</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12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70205</xdr:rowOff>
    </xdr:from>
    <xdr:to>
      <xdr:col>71</xdr:col>
      <xdr:colOff>177800</xdr:colOff>
      <xdr:row>78</xdr:row>
      <xdr:rowOff>84017</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100405"/>
          <a:ext cx="889000" cy="356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16681</xdr:rowOff>
    </xdr:from>
    <xdr:to>
      <xdr:col>72</xdr:col>
      <xdr:colOff>38100</xdr:colOff>
      <xdr:row>78</xdr:row>
      <xdr:rowOff>118281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38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134808</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16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17290</xdr:rowOff>
    </xdr:from>
    <xdr:to>
      <xdr:col>67</xdr:col>
      <xdr:colOff>101600</xdr:colOff>
      <xdr:row>78</xdr:row>
      <xdr:rowOff>118890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39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110017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48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113798</xdr:rowOff>
    </xdr:from>
    <xdr:to>
      <xdr:col>85</xdr:col>
      <xdr:colOff>177800</xdr:colOff>
      <xdr:row>79</xdr:row>
      <xdr:rowOff>43948</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48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34046</xdr:rowOff>
    </xdr:from>
    <xdr:ext cx="469744"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07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101358</xdr:rowOff>
    </xdr:from>
    <xdr:to>
      <xdr:col>81</xdr:col>
      <xdr:colOff>101600</xdr:colOff>
      <xdr:row>79</xdr:row>
      <xdr:rowOff>31508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47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22635</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46428" y="13567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117418</xdr:rowOff>
    </xdr:from>
    <xdr:to>
      <xdr:col>76</xdr:col>
      <xdr:colOff>165100</xdr:colOff>
      <xdr:row>79</xdr:row>
      <xdr:rowOff>47568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4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38695</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57428" y="1358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33217</xdr:rowOff>
    </xdr:from>
    <xdr:to>
      <xdr:col>72</xdr:col>
      <xdr:colOff>38100</xdr:colOff>
      <xdr:row>78</xdr:row>
      <xdr:rowOff>134817</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40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125944</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68428" y="1349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19405</xdr:rowOff>
    </xdr:from>
    <xdr:to>
      <xdr:col>67</xdr:col>
      <xdr:colOff>101600</xdr:colOff>
      <xdr:row>76</xdr:row>
      <xdr:rowOff>121005</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04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137533</xdr:rowOff>
    </xdr:from>
    <xdr:ext cx="534377"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47111" y="1282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467</xdr:rowOff>
    </xdr:from>
    <xdr:to>
      <xdr:col>85</xdr:col>
      <xdr:colOff>126364</xdr:colOff>
      <xdr:row>98</xdr:row>
      <xdr:rowOff>131339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30967"/>
          <a:ext cx="1269" cy="1502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135166</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3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131339</xdr:rowOff>
    </xdr:from>
    <xdr:to>
      <xdr:col>86</xdr:col>
      <xdr:colOff>25400</xdr:colOff>
      <xdr:row>98</xdr:row>
      <xdr:rowOff>131339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3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118594</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20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467</xdr:rowOff>
    </xdr:from>
    <xdr:to>
      <xdr:col>86</xdr:col>
      <xdr:colOff>25400</xdr:colOff>
      <xdr:row>90</xdr:row>
      <xdr:rowOff>467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3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138035</xdr:rowOff>
    </xdr:from>
    <xdr:to>
      <xdr:col>85</xdr:col>
      <xdr:colOff>127000</xdr:colOff>
      <xdr:row>93</xdr:row>
      <xdr:rowOff>11260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5481300" y="15911435"/>
          <a:ext cx="838200" cy="4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166344</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282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16467</xdr:rowOff>
    </xdr:from>
    <xdr:to>
      <xdr:col>85</xdr:col>
      <xdr:colOff>177800</xdr:colOff>
      <xdr:row>95</xdr:row>
      <xdr:rowOff>118067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30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138035</xdr:rowOff>
    </xdr:from>
    <xdr:to>
      <xdr:col>81</xdr:col>
      <xdr:colOff>50800</xdr:colOff>
      <xdr:row>92</xdr:row>
      <xdr:rowOff>164633</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5911435"/>
          <a:ext cx="889000" cy="2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34804</xdr:rowOff>
    </xdr:from>
    <xdr:to>
      <xdr:col>81</xdr:col>
      <xdr:colOff>101600</xdr:colOff>
      <xdr:row>95</xdr:row>
      <xdr:rowOff>136404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127531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41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164633</xdr:rowOff>
    </xdr:from>
    <xdr:to>
      <xdr:col>76</xdr:col>
      <xdr:colOff>114300</xdr:colOff>
      <xdr:row>93</xdr:row>
      <xdr:rowOff>39557</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703300" y="15938033"/>
          <a:ext cx="889000" cy="4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34705</xdr:rowOff>
    </xdr:from>
    <xdr:to>
      <xdr:col>76</xdr:col>
      <xdr:colOff>165100</xdr:colOff>
      <xdr:row>95</xdr:row>
      <xdr:rowOff>136305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32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127432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41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35606</xdr:rowOff>
    </xdr:from>
    <xdr:to>
      <xdr:col>71</xdr:col>
      <xdr:colOff>177800</xdr:colOff>
      <xdr:row>93</xdr:row>
      <xdr:rowOff>39557</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2814300" y="15980456"/>
          <a:ext cx="889000" cy="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164729</xdr:rowOff>
    </xdr:from>
    <xdr:to>
      <xdr:col>72</xdr:col>
      <xdr:colOff>38100</xdr:colOff>
      <xdr:row>96</xdr:row>
      <xdr:rowOff>94879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45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86006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54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169613</xdr:rowOff>
    </xdr:from>
    <xdr:to>
      <xdr:col>67</xdr:col>
      <xdr:colOff>101600</xdr:colOff>
      <xdr:row>96</xdr:row>
      <xdr:rowOff>99763</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45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90890</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55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131910</xdr:rowOff>
    </xdr:from>
    <xdr:to>
      <xdr:col>85</xdr:col>
      <xdr:colOff>177800</xdr:colOff>
      <xdr:row>93</xdr:row>
      <xdr:rowOff>62060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590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154787</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575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87235</xdr:rowOff>
    </xdr:from>
    <xdr:to>
      <xdr:col>81</xdr:col>
      <xdr:colOff>101600</xdr:colOff>
      <xdr:row>93</xdr:row>
      <xdr:rowOff>17385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586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33912</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563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113833</xdr:rowOff>
    </xdr:from>
    <xdr:to>
      <xdr:col>76</xdr:col>
      <xdr:colOff>165100</xdr:colOff>
      <xdr:row>93</xdr:row>
      <xdr:rowOff>43983</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588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60510</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566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160207</xdr:rowOff>
    </xdr:from>
    <xdr:to>
      <xdr:col>72</xdr:col>
      <xdr:colOff>38100</xdr:colOff>
      <xdr:row>93</xdr:row>
      <xdr:rowOff>90357</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593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106884</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570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156256</xdr:rowOff>
    </xdr:from>
    <xdr:to>
      <xdr:col>67</xdr:col>
      <xdr:colOff>101600</xdr:colOff>
      <xdr:row>93</xdr:row>
      <xdr:rowOff>86406</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592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102933</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570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132442</xdr:rowOff>
    </xdr:from>
    <xdr:to>
      <xdr:col>116</xdr:col>
      <xdr:colOff>62864</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275942"/>
          <a:ext cx="1269" cy="126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54538</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5696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79119</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05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132442</xdr:rowOff>
    </xdr:from>
    <xdr:to>
      <xdr:col>116</xdr:col>
      <xdr:colOff>152400</xdr:colOff>
      <xdr:row>30</xdr:row>
      <xdr:rowOff>132442</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2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143438</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315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120561</xdr:rowOff>
    </xdr:from>
    <xdr:to>
      <xdr:col>116</xdr:col>
      <xdr:colOff>114300</xdr:colOff>
      <xdr:row>38</xdr:row>
      <xdr:rowOff>50712</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4642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116446</xdr:rowOff>
    </xdr:from>
    <xdr:to>
      <xdr:col>112</xdr:col>
      <xdr:colOff>38100</xdr:colOff>
      <xdr:row>38</xdr:row>
      <xdr:rowOff>46596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4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63123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235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118847</xdr:rowOff>
    </xdr:from>
    <xdr:to>
      <xdr:col>107</xdr:col>
      <xdr:colOff>101600</xdr:colOff>
      <xdr:row>38</xdr:row>
      <xdr:rowOff>48997</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46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65524</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237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134220</xdr:rowOff>
    </xdr:from>
    <xdr:to>
      <xdr:col>102</xdr:col>
      <xdr:colOff>165100</xdr:colOff>
      <xdr:row>38</xdr:row>
      <xdr:rowOff>64370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47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80897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253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137535</xdr:rowOff>
    </xdr:from>
    <xdr:to>
      <xdr:col>98</xdr:col>
      <xdr:colOff>38100</xdr:colOff>
      <xdr:row>38</xdr:row>
      <xdr:rowOff>67684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4811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84212</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256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98988</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4426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住民一人当たりコストについては、本市の人口が減少傾向にあることから、数値が高くなる傾向にある。</a:t>
          </a:r>
        </a:p>
        <a:p>
          <a:r>
            <a:rPr kumimoji="1" lang="ja-JP" altLang="en-US" sz="1300">
              <a:latin typeface="ＭＳ Ｐゴシック" panose="020B0600070205080204" pitchFamily="50" charset="-128"/>
              <a:ea typeface="ＭＳ Ｐゴシック" panose="020B0600070205080204" pitchFamily="50" charset="-128"/>
            </a:rPr>
            <a:t>　類似団体平均と比べて特に差が見られるのは、総務費、衛生費、公債費である。総務費については、ふるさと応援寄附金推進事業が増加していることが主な要因である。衛生費については、施設整備に備えた基金への積立てや最終処分場整備事業等による事業費の増加が挙げられる。公債費については、大型普通建設事業の市債償還が始まっていることもあり、類似団体平均に比べ高い水準で推移している。</a:t>
          </a:r>
        </a:p>
        <a:p>
          <a:r>
            <a:rPr kumimoji="1" lang="ja-JP" altLang="en-US" sz="1300">
              <a:latin typeface="ＭＳ Ｐゴシック" panose="020B0600070205080204" pitchFamily="50" charset="-128"/>
              <a:ea typeface="ＭＳ Ｐゴシック" panose="020B0600070205080204" pitchFamily="50" charset="-128"/>
            </a:rPr>
            <a:t>　引き続き、公共施設の合理化、公債費の適正管理及び事務事業の最適化など、歳出抑制に取り組み、持続可能な行財政運営に努めていく。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京都府京丹後市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財政調整基金残高の標準財政規模比は、令和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年度に運用利息分の積立てのみを行った結果、前年度に比べ</a:t>
          </a:r>
          <a:r>
            <a:rPr kumimoji="1" lang="en-US" altLang="ja-JP" sz="1200">
              <a:latin typeface="ＭＳ ゴシック" pitchFamily="49" charset="-128"/>
              <a:ea typeface="ＭＳ ゴシック" pitchFamily="49" charset="-128"/>
            </a:rPr>
            <a:t>0.01</a:t>
          </a:r>
          <a:r>
            <a:rPr kumimoji="1" lang="ja-JP" altLang="en-US" sz="1200">
              <a:latin typeface="ＭＳ ゴシック" pitchFamily="49" charset="-128"/>
              <a:ea typeface="ＭＳ ゴシック" pitchFamily="49" charset="-128"/>
            </a:rPr>
            <a:t>ポイント増加した。</a:t>
          </a:r>
        </a:p>
        <a:p>
          <a:r>
            <a:rPr kumimoji="1" lang="ja-JP" altLang="en-US" sz="1200">
              <a:latin typeface="ＭＳ ゴシック" pitchFamily="49" charset="-128"/>
              <a:ea typeface="ＭＳ ゴシック" pitchFamily="49" charset="-128"/>
            </a:rPr>
            <a:t>　実質収支額は、庁舎整備事業や物価高騰対策を実施する中での事業実施及び財源の確保などの結果、約</a:t>
          </a:r>
          <a:r>
            <a:rPr kumimoji="1" lang="en-US" altLang="ja-JP" sz="1200">
              <a:latin typeface="ＭＳ ゴシック" pitchFamily="49" charset="-128"/>
              <a:ea typeface="ＭＳ ゴシック" pitchFamily="49" charset="-128"/>
            </a:rPr>
            <a:t>9</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千万円となり、実質収支比率は前年度に比べ</a:t>
          </a:r>
          <a:r>
            <a:rPr kumimoji="1" lang="en-US" altLang="ja-JP" sz="1200">
              <a:latin typeface="ＭＳ ゴシック" pitchFamily="49" charset="-128"/>
              <a:ea typeface="ＭＳ ゴシック" pitchFamily="49" charset="-128"/>
            </a:rPr>
            <a:t>1.28</a:t>
          </a:r>
          <a:r>
            <a:rPr kumimoji="1" lang="ja-JP" altLang="en-US" sz="1200">
              <a:latin typeface="ＭＳ ゴシック" pitchFamily="49" charset="-128"/>
              <a:ea typeface="ＭＳ ゴシック" pitchFamily="49" charset="-128"/>
            </a:rPr>
            <a:t>ポイント減少した。また、実質単年度収支は、約</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6</a:t>
          </a:r>
          <a:r>
            <a:rPr kumimoji="1" lang="ja-JP" altLang="en-US" sz="1200">
              <a:latin typeface="ＭＳ ゴシック" pitchFamily="49" charset="-128"/>
              <a:ea typeface="ＭＳ ゴシック" pitchFamily="49" charset="-128"/>
            </a:rPr>
            <a:t>千万円の赤字となり、標準財政規模比は</a:t>
          </a:r>
          <a:r>
            <a:rPr kumimoji="1" lang="en-US" altLang="ja-JP" sz="1200">
              <a:latin typeface="ＭＳ ゴシック" pitchFamily="49" charset="-128"/>
              <a:ea typeface="ＭＳ ゴシック" pitchFamily="49" charset="-128"/>
            </a:rPr>
            <a:t>4.93</a:t>
          </a:r>
          <a:r>
            <a:rPr kumimoji="1" lang="ja-JP" altLang="en-US" sz="1200">
              <a:latin typeface="ＭＳ ゴシック" pitchFamily="49" charset="-128"/>
              <a:ea typeface="ＭＳ ゴシック" pitchFamily="49" charset="-128"/>
            </a:rPr>
            <a:t>ポイント減少した。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京都府京丹後市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年度においても黒字となり、病院事業会計の実質収支額（剰余額）が赤字となった。</a:t>
          </a:r>
        </a:p>
        <a:p>
          <a:r>
            <a:rPr kumimoji="1" lang="ja-JP" altLang="en-US" sz="1400">
              <a:latin typeface="ＭＳ ゴシック" pitchFamily="49" charset="-128"/>
              <a:ea typeface="ＭＳ ゴシック" pitchFamily="49" charset="-128"/>
            </a:rPr>
            <a:t>　前年度と比べ、一般会計、病院事業会計等で実質収支額（剰余額）が減少しているが、介護保険事業特別会計では増加しており、連結実質赤字比率は△</a:t>
          </a:r>
          <a:r>
            <a:rPr kumimoji="1" lang="en-US" altLang="ja-JP" sz="1400">
              <a:latin typeface="ＭＳ ゴシック" pitchFamily="49" charset="-128"/>
              <a:ea typeface="ＭＳ ゴシック" pitchFamily="49" charset="-128"/>
            </a:rPr>
            <a:t>12.56</a:t>
          </a:r>
          <a:r>
            <a:rPr kumimoji="1" lang="ja-JP" altLang="en-US" sz="1400">
              <a:latin typeface="ＭＳ ゴシック" pitchFamily="49" charset="-128"/>
              <a:ea typeface="ＭＳ ゴシック" pitchFamily="49" charset="-128"/>
            </a:rPr>
            <a:t>％となった。なお、令和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年度より、集落排水事業、公共下水道事業及び浄化槽整備事業の</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特別会計を統合し、下水道事業会計へ移行している。</a:t>
          </a:r>
        </a:p>
        <a:p>
          <a:r>
            <a:rPr kumimoji="1" lang="ja-JP" altLang="en-US" sz="1400">
              <a:latin typeface="ＭＳ ゴシック" pitchFamily="49" charset="-128"/>
              <a:ea typeface="ＭＳ ゴシック" pitchFamily="49" charset="-128"/>
            </a:rPr>
            <a:t>　下水道事業会計においては、整備途上のためハード整備により今後も一般会計からの多額の繰入金が必要となることが懸念されていることから、料金見直しも視野に入れた持続可能な財政運営に努めていく必要がある。</a:t>
          </a:r>
        </a:p>
        <a:p>
          <a:r>
            <a:rPr kumimoji="1" lang="ja-JP" altLang="en-US" sz="1400">
              <a:latin typeface="ＭＳ ゴシック" pitchFamily="49" charset="-128"/>
              <a:ea typeface="ＭＳ ゴシック" pitchFamily="49" charset="-128"/>
            </a:rPr>
            <a:t>　病院事業会計においては、新型コロナウイルス関連の補助金の減により、実質収支額が悪化したものである。また、医師不足が続いていること及び新型コロナウイルス感染症に伴う受診控えの影響による医業収益の低迷により実質収支の赤字が発生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今後も引き続き全会計が黒字となるように、歳入確保と歳出抑制に努め、健全な行財政運営を維持していく必要がある。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京都府京丹後市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実質公債費比率の分子を構成する元利償還金は、前年度と比べ、償還が終了したものが多くあり減少した。</a:t>
          </a:r>
        </a:p>
        <a:p>
          <a:r>
            <a:rPr kumimoji="1" lang="ja-JP" altLang="en-US" sz="1200">
              <a:latin typeface="ＭＳ ゴシック" pitchFamily="49" charset="-128"/>
              <a:ea typeface="ＭＳ ゴシック" pitchFamily="49" charset="-128"/>
            </a:rPr>
            <a:t>　下水道事業等が市債を財源としたハード整備の途上にあり、公営企業会計における一般会計からの繰入金は今後も増加する見込みであり、料金見直しも検討しながら、持続可能な会計運営が行える規模での事業執行に努めていく必要がある。</a:t>
          </a:r>
        </a:p>
        <a:p>
          <a:r>
            <a:rPr kumimoji="1" lang="ja-JP" altLang="en-US" sz="1200">
              <a:latin typeface="ＭＳ ゴシック" pitchFamily="49" charset="-128"/>
              <a:ea typeface="ＭＳ ゴシック" pitchFamily="49" charset="-128"/>
            </a:rPr>
            <a:t>　また、一般会計等の元利償還金は、今後も大型普通建設事業などの市債償還が始まってくるが、合併特例債等の交付税算入率の高い市債を活用しており、実質公債費比率の分子は概ね横ばいで推移していくものと見込まれ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満期一括償還地方債償還の財源としての減債基金への積立は行っていないが、減債基金については残高の状況に応じて適宜積立を行い、また財政調整基金についても一定の残高を維持している。今後も償還財源の計画的な確保に努める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京都府京丹後市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を構成する将来負担額は、概ね横ばいで推移しているが、大型普通建設事業等の償還が始まってきており、市債現在高は大きく減少していない。また、下水道事業が整備途上のため、市債を財源としたハード整備を行っており、公営企業債繰入見込額は、今後も増加するものと見込まれ、持続可能な財政運営に努めていく必要がある。</a:t>
          </a:r>
        </a:p>
        <a:p>
          <a:r>
            <a:rPr kumimoji="1" lang="ja-JP" altLang="en-US" sz="1400">
              <a:latin typeface="ＭＳ ゴシック" pitchFamily="49" charset="-128"/>
              <a:ea typeface="ＭＳ ゴシック" pitchFamily="49" charset="-128"/>
            </a:rPr>
            <a:t>　充当可能財源等については、基準財政需要算入見込額が減少したが、一般廃棄物処理施設整備基金、都市拠点等整備まちづくり基金等の増加により、充当可能基金が増加したことにより、概ね横ばいで推移している。</a:t>
          </a:r>
        </a:p>
        <a:p>
          <a:r>
            <a:rPr kumimoji="1" lang="ja-JP" altLang="en-US" sz="1400">
              <a:latin typeface="ＭＳ ゴシック" pitchFamily="49" charset="-128"/>
              <a:ea typeface="ＭＳ ゴシック" pitchFamily="49" charset="-128"/>
            </a:rPr>
            <a:t>　基準財政需要額算入見込額に反映される過疎対策事業債等の有利な市債を活用しながら、引き続き公債費の適正管理を行い、将来負担比率の減少に努めていく。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京都府京丹後市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年度末の基金残高は、一般会計で約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千万円の減少となっている。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・合併特例措置逓減対策準備基金を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億円、地域振興基金を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億円取り崩した一方で、都市拠点等整備まちづくり推進基金を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億円、一般廃棄物処理基金を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千万円を積立てたこと等から、基金全体としては、前年度から約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千万円の減少となった。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将来の財源を確保、また、急な災害等が発生した場合の財源も一定確保しておく必要があることから、今後も歳入状況や執行における歳出削減等により、各種基金残高を増やす調整を行っていく。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・ふるさと応援基金については、ふるさと応援寄附金を積み立て、寄附者及び市民の一体的な参画による活力あるまちづくりを推進する事業に充当するもの。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・過疎地域振興基金については、市の過疎地域における集落の維持及び活性化の実現を図る事業を促進するもの。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・合併特例措置逓減対策準備基金については、普通交付税合併特例措置の逓減及び終了に対応するため、必要な財源を準備するもの。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韓哲･まちづくり夢基金については、韓昌祐（ハンチャンウ）氏から受けた寄附金を積み立て、本市の教育、文化、芸術又はスポーツの振興、地域経済活性化や、まちづくりにつながる人材育成に資する事業に充当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・都市拠点等整備まちづくり推進基金については、新たな都市拠点施設の整備に備えて、必要な財源を準備するもの。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・合併特例措置逓減対策準備基金を約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億円、地域振興基金を約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千万円取り崩したが約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億円を積立てたことと等により、約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・都市拠点等整備まちづくり基金及び一般廃棄物処理施設整備基金へそれぞれ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・合併特例措置逓減対策準備基金については、令和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年度以降も計画的に取り崩す予定。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・過疎地域振興基金については、令和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年度以降に取り崩す予定。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・どの基金も目的に沿って有効に活用していくとともに、可能なものは積立てを行い、一定の残高を確保していく。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運用利息分のみの積立てを行ったため、前年度と比べ残高は横ばいとなった。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急な災害等が発生した場合の財政需要への対応や先の収入減少に備え、毎年度積立てを行い、一定の残高を確保していく。</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普通交付税において、臨時財政対策債償還基金費の交付等があり約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千万円の積立てを行ったため、前年度と比べ残高が増加した。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今後も大型の普通建設事業等による市債償還が始まり、市債償還額は高い水準で推移する見込みであることから、積立てを行う努力をし、一定の残高を確保していく。</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39361857</v>
      </c>
      <c r="BO4" s="371"/>
      <c r="BP4" s="371"/>
      <c r="BQ4" s="371"/>
      <c r="BR4" s="371"/>
      <c r="BS4" s="371"/>
      <c r="BT4" s="371"/>
      <c r="BU4" s="372"/>
      <c r="BV4" s="370">
        <v>39470191</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4.4000000000000004</v>
      </c>
      <c r="CU4" s="377"/>
      <c r="CV4" s="377"/>
      <c r="CW4" s="377"/>
      <c r="CX4" s="377"/>
      <c r="CY4" s="377"/>
      <c r="CZ4" s="377"/>
      <c r="DA4" s="378"/>
      <c r="DB4" s="376">
        <v>5.7</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38209667</v>
      </c>
      <c r="BO5" s="408"/>
      <c r="BP5" s="408"/>
      <c r="BQ5" s="408"/>
      <c r="BR5" s="408"/>
      <c r="BS5" s="408"/>
      <c r="BT5" s="408"/>
      <c r="BU5" s="409"/>
      <c r="BV5" s="407">
        <v>38115585</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95.2</v>
      </c>
      <c r="CU5" s="405"/>
      <c r="CV5" s="405"/>
      <c r="CW5" s="405"/>
      <c r="CX5" s="405"/>
      <c r="CY5" s="405"/>
      <c r="CZ5" s="405"/>
      <c r="DA5" s="406"/>
      <c r="DB5" s="404">
        <v>94.2</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1152190</v>
      </c>
      <c r="BO6" s="408"/>
      <c r="BP6" s="408"/>
      <c r="BQ6" s="408"/>
      <c r="BR6" s="408"/>
      <c r="BS6" s="408"/>
      <c r="BT6" s="408"/>
      <c r="BU6" s="409"/>
      <c r="BV6" s="407">
        <v>1354606</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95.7</v>
      </c>
      <c r="CU6" s="445"/>
      <c r="CV6" s="445"/>
      <c r="CW6" s="445"/>
      <c r="CX6" s="445"/>
      <c r="CY6" s="445"/>
      <c r="CZ6" s="445"/>
      <c r="DA6" s="446"/>
      <c r="DB6" s="444">
        <v>95.2</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239715</v>
      </c>
      <c r="BO7" s="408"/>
      <c r="BP7" s="408"/>
      <c r="BQ7" s="408"/>
      <c r="BR7" s="408"/>
      <c r="BS7" s="408"/>
      <c r="BT7" s="408"/>
      <c r="BU7" s="409"/>
      <c r="BV7" s="407">
        <v>176910</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20606704</v>
      </c>
      <c r="CU7" s="408"/>
      <c r="CV7" s="408"/>
      <c r="CW7" s="408"/>
      <c r="CX7" s="408"/>
      <c r="CY7" s="408"/>
      <c r="CZ7" s="408"/>
      <c r="DA7" s="409"/>
      <c r="DB7" s="407">
        <v>20609996</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104</v>
      </c>
      <c r="AV8" s="440"/>
      <c r="AW8" s="440"/>
      <c r="AX8" s="440"/>
      <c r="AY8" s="441" t="s">
        <v>105</v>
      </c>
      <c r="AZ8" s="442"/>
      <c r="BA8" s="442"/>
      <c r="BB8" s="442"/>
      <c r="BC8" s="442"/>
      <c r="BD8" s="442"/>
      <c r="BE8" s="442"/>
      <c r="BF8" s="442"/>
      <c r="BG8" s="442"/>
      <c r="BH8" s="442"/>
      <c r="BI8" s="442"/>
      <c r="BJ8" s="442"/>
      <c r="BK8" s="442"/>
      <c r="BL8" s="442"/>
      <c r="BM8" s="443"/>
      <c r="BN8" s="407">
        <v>912475</v>
      </c>
      <c r="BO8" s="408"/>
      <c r="BP8" s="408"/>
      <c r="BQ8" s="408"/>
      <c r="BR8" s="408"/>
      <c r="BS8" s="408"/>
      <c r="BT8" s="408"/>
      <c r="BU8" s="409"/>
      <c r="BV8" s="407">
        <v>1177696</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0.28999999999999998</v>
      </c>
      <c r="CU8" s="448"/>
      <c r="CV8" s="448"/>
      <c r="CW8" s="448"/>
      <c r="CX8" s="448"/>
      <c r="CY8" s="448"/>
      <c r="CZ8" s="448"/>
      <c r="DA8" s="449"/>
      <c r="DB8" s="447">
        <v>0.28999999999999998</v>
      </c>
      <c r="DC8" s="448"/>
      <c r="DD8" s="448"/>
      <c r="DE8" s="448"/>
      <c r="DF8" s="448"/>
      <c r="DG8" s="448"/>
      <c r="DH8" s="448"/>
      <c r="DI8" s="449"/>
    </row>
    <row r="9" spans="1:119" ht="18.75" customHeight="1" thickBot="1" x14ac:dyDescent="0.2">
      <c r="A9" s="181"/>
      <c r="B9" s="401" t="s">
        <v>107</v>
      </c>
      <c r="C9" s="402"/>
      <c r="D9" s="402"/>
      <c r="E9" s="402"/>
      <c r="F9" s="402"/>
      <c r="G9" s="402"/>
      <c r="H9" s="402"/>
      <c r="I9" s="402"/>
      <c r="J9" s="402"/>
      <c r="K9" s="450"/>
      <c r="L9" s="451" t="s">
        <v>108</v>
      </c>
      <c r="M9" s="452"/>
      <c r="N9" s="452"/>
      <c r="O9" s="452"/>
      <c r="P9" s="452"/>
      <c r="Q9" s="453"/>
      <c r="R9" s="454">
        <v>50860</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-265221</v>
      </c>
      <c r="BO9" s="408"/>
      <c r="BP9" s="408"/>
      <c r="BQ9" s="408"/>
      <c r="BR9" s="408"/>
      <c r="BS9" s="408"/>
      <c r="BT9" s="408"/>
      <c r="BU9" s="409"/>
      <c r="BV9" s="407">
        <v>151265</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17.2</v>
      </c>
      <c r="CU9" s="405"/>
      <c r="CV9" s="405"/>
      <c r="CW9" s="405"/>
      <c r="CX9" s="405"/>
      <c r="CY9" s="405"/>
      <c r="CZ9" s="405"/>
      <c r="DA9" s="406"/>
      <c r="DB9" s="404">
        <v>18</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113</v>
      </c>
      <c r="M10" s="437"/>
      <c r="N10" s="437"/>
      <c r="O10" s="437"/>
      <c r="P10" s="437"/>
      <c r="Q10" s="438"/>
      <c r="R10" s="458">
        <v>55054</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104</v>
      </c>
      <c r="AV10" s="440"/>
      <c r="AW10" s="440"/>
      <c r="AX10" s="440"/>
      <c r="AY10" s="441" t="s">
        <v>115</v>
      </c>
      <c r="AZ10" s="442"/>
      <c r="BA10" s="442"/>
      <c r="BB10" s="442"/>
      <c r="BC10" s="442"/>
      <c r="BD10" s="442"/>
      <c r="BE10" s="442"/>
      <c r="BF10" s="442"/>
      <c r="BG10" s="442"/>
      <c r="BH10" s="442"/>
      <c r="BI10" s="442"/>
      <c r="BJ10" s="442"/>
      <c r="BK10" s="442"/>
      <c r="BL10" s="442"/>
      <c r="BM10" s="443"/>
      <c r="BN10" s="407">
        <v>1199</v>
      </c>
      <c r="BO10" s="408"/>
      <c r="BP10" s="408"/>
      <c r="BQ10" s="408"/>
      <c r="BR10" s="408"/>
      <c r="BS10" s="408"/>
      <c r="BT10" s="408"/>
      <c r="BU10" s="409"/>
      <c r="BV10" s="407">
        <v>600852</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104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51031</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50536</v>
      </c>
      <c r="S13" s="492"/>
      <c r="T13" s="492"/>
      <c r="U13" s="492"/>
      <c r="V13" s="493"/>
      <c r="W13" s="423" t="s">
        <v>131</v>
      </c>
      <c r="X13" s="424"/>
      <c r="Y13" s="424"/>
      <c r="Z13" s="424"/>
      <c r="AA13" s="424"/>
      <c r="AB13" s="414"/>
      <c r="AC13" s="458">
        <v>1891</v>
      </c>
      <c r="AD13" s="459"/>
      <c r="AE13" s="459"/>
      <c r="AF13" s="459"/>
      <c r="AG13" s="501"/>
      <c r="AH13" s="458">
        <v>2317</v>
      </c>
      <c r="AI13" s="459"/>
      <c r="AJ13" s="459"/>
      <c r="AK13" s="459"/>
      <c r="AL13" s="460"/>
      <c r="AM13" s="436" t="s">
        <v>132</v>
      </c>
      <c r="AN13" s="437"/>
      <c r="AO13" s="437"/>
      <c r="AP13" s="437"/>
      <c r="AQ13" s="437"/>
      <c r="AR13" s="437"/>
      <c r="AS13" s="437"/>
      <c r="AT13" s="438"/>
      <c r="AU13" s="439" t="s">
        <v>104</v>
      </c>
      <c r="AV13" s="440"/>
      <c r="AW13" s="440"/>
      <c r="AX13" s="440"/>
      <c r="AY13" s="441" t="s">
        <v>133</v>
      </c>
      <c r="AZ13" s="442"/>
      <c r="BA13" s="442"/>
      <c r="BB13" s="442"/>
      <c r="BC13" s="442"/>
      <c r="BD13" s="442"/>
      <c r="BE13" s="442"/>
      <c r="BF13" s="442"/>
      <c r="BG13" s="442"/>
      <c r="BH13" s="442"/>
      <c r="BI13" s="442"/>
      <c r="BJ13" s="442"/>
      <c r="BK13" s="442"/>
      <c r="BL13" s="442"/>
      <c r="BM13" s="443"/>
      <c r="BN13" s="407">
        <v>-264022</v>
      </c>
      <c r="BO13" s="408"/>
      <c r="BP13" s="408"/>
      <c r="BQ13" s="408"/>
      <c r="BR13" s="408"/>
      <c r="BS13" s="408"/>
      <c r="BT13" s="408"/>
      <c r="BU13" s="409"/>
      <c r="BV13" s="407">
        <v>752117</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13</v>
      </c>
      <c r="CU13" s="405"/>
      <c r="CV13" s="405"/>
      <c r="CW13" s="405"/>
      <c r="CX13" s="405"/>
      <c r="CY13" s="405"/>
      <c r="CZ13" s="405"/>
      <c r="DA13" s="406"/>
      <c r="DB13" s="404">
        <v>12.8</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51981</v>
      </c>
      <c r="S14" s="492"/>
      <c r="T14" s="492"/>
      <c r="U14" s="492"/>
      <c r="V14" s="493"/>
      <c r="W14" s="397"/>
      <c r="X14" s="398"/>
      <c r="Y14" s="398"/>
      <c r="Z14" s="398"/>
      <c r="AA14" s="398"/>
      <c r="AB14" s="387"/>
      <c r="AC14" s="494">
        <v>7.6</v>
      </c>
      <c r="AD14" s="495"/>
      <c r="AE14" s="495"/>
      <c r="AF14" s="495"/>
      <c r="AG14" s="496"/>
      <c r="AH14" s="494">
        <v>8.6</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113.4</v>
      </c>
      <c r="CU14" s="506"/>
      <c r="CV14" s="506"/>
      <c r="CW14" s="506"/>
      <c r="CX14" s="506"/>
      <c r="CY14" s="506"/>
      <c r="CZ14" s="506"/>
      <c r="DA14" s="507"/>
      <c r="DB14" s="505">
        <v>118.9</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51542</v>
      </c>
      <c r="S15" s="492"/>
      <c r="T15" s="492"/>
      <c r="U15" s="492"/>
      <c r="V15" s="493"/>
      <c r="W15" s="423" t="s">
        <v>137</v>
      </c>
      <c r="X15" s="424"/>
      <c r="Y15" s="424"/>
      <c r="Z15" s="424"/>
      <c r="AA15" s="424"/>
      <c r="AB15" s="414"/>
      <c r="AC15" s="458">
        <v>7320</v>
      </c>
      <c r="AD15" s="459"/>
      <c r="AE15" s="459"/>
      <c r="AF15" s="459"/>
      <c r="AG15" s="501"/>
      <c r="AH15" s="458">
        <v>8331</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5637457</v>
      </c>
      <c r="BO15" s="371"/>
      <c r="BP15" s="371"/>
      <c r="BQ15" s="371"/>
      <c r="BR15" s="371"/>
      <c r="BS15" s="371"/>
      <c r="BT15" s="371"/>
      <c r="BU15" s="372"/>
      <c r="BV15" s="370">
        <v>5466485</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29.6</v>
      </c>
      <c r="AD16" s="495"/>
      <c r="AE16" s="495"/>
      <c r="AF16" s="495"/>
      <c r="AG16" s="496"/>
      <c r="AH16" s="494">
        <v>30.8</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19089915</v>
      </c>
      <c r="BO16" s="408"/>
      <c r="BP16" s="408"/>
      <c r="BQ16" s="408"/>
      <c r="BR16" s="408"/>
      <c r="BS16" s="408"/>
      <c r="BT16" s="408"/>
      <c r="BU16" s="409"/>
      <c r="BV16" s="407">
        <v>19046999</v>
      </c>
      <c r="BW16" s="408"/>
      <c r="BX16" s="408"/>
      <c r="BY16" s="408"/>
      <c r="BZ16" s="408"/>
      <c r="CA16" s="408"/>
      <c r="CB16" s="408"/>
      <c r="CC16" s="409"/>
      <c r="CD16" s="194"/>
      <c r="CE16" s="521" t="s">
        <v>143</v>
      </c>
      <c r="CF16" s="521"/>
      <c r="CG16" s="521"/>
      <c r="CH16" s="521"/>
      <c r="CI16" s="521"/>
      <c r="CJ16" s="521"/>
      <c r="CK16" s="521"/>
      <c r="CL16" s="521"/>
      <c r="CM16" s="521"/>
      <c r="CN16" s="521"/>
      <c r="CO16" s="521"/>
      <c r="CP16" s="521"/>
      <c r="CQ16" s="521"/>
      <c r="CR16" s="521"/>
      <c r="CS16" s="522"/>
      <c r="CT16" s="404">
        <v>0.7</v>
      </c>
      <c r="CU16" s="405"/>
      <c r="CV16" s="405"/>
      <c r="CW16" s="405"/>
      <c r="CX16" s="405"/>
      <c r="CY16" s="405"/>
      <c r="CZ16" s="405"/>
      <c r="DA16" s="406"/>
      <c r="DB16" s="404" t="s">
        <v>122</v>
      </c>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144</v>
      </c>
      <c r="N17" s="519"/>
      <c r="O17" s="519"/>
      <c r="P17" s="519"/>
      <c r="Q17" s="520"/>
      <c r="R17" s="513" t="s">
        <v>145</v>
      </c>
      <c r="S17" s="514"/>
      <c r="T17" s="514"/>
      <c r="U17" s="514"/>
      <c r="V17" s="515"/>
      <c r="W17" s="423" t="s">
        <v>146</v>
      </c>
      <c r="X17" s="424"/>
      <c r="Y17" s="424"/>
      <c r="Z17" s="424"/>
      <c r="AA17" s="424"/>
      <c r="AB17" s="414"/>
      <c r="AC17" s="458">
        <v>15517</v>
      </c>
      <c r="AD17" s="459"/>
      <c r="AE17" s="459"/>
      <c r="AF17" s="459"/>
      <c r="AG17" s="501"/>
      <c r="AH17" s="458">
        <v>16365</v>
      </c>
      <c r="AI17" s="459"/>
      <c r="AJ17" s="459"/>
      <c r="AK17" s="459"/>
      <c r="AL17" s="460"/>
      <c r="AM17" s="436"/>
      <c r="AN17" s="437"/>
      <c r="AO17" s="437"/>
      <c r="AP17" s="437"/>
      <c r="AQ17" s="437"/>
      <c r="AR17" s="437"/>
      <c r="AS17" s="437"/>
      <c r="AT17" s="438"/>
      <c r="AU17" s="439"/>
      <c r="AV17" s="440"/>
      <c r="AW17" s="440"/>
      <c r="AX17" s="440"/>
      <c r="AY17" s="441" t="s">
        <v>147</v>
      </c>
      <c r="AZ17" s="442"/>
      <c r="BA17" s="442"/>
      <c r="BB17" s="442"/>
      <c r="BC17" s="442"/>
      <c r="BD17" s="442"/>
      <c r="BE17" s="442"/>
      <c r="BF17" s="442"/>
      <c r="BG17" s="442"/>
      <c r="BH17" s="442"/>
      <c r="BI17" s="442"/>
      <c r="BJ17" s="442"/>
      <c r="BK17" s="442"/>
      <c r="BL17" s="442"/>
      <c r="BM17" s="443"/>
      <c r="BN17" s="407">
        <v>7012213</v>
      </c>
      <c r="BO17" s="408"/>
      <c r="BP17" s="408"/>
      <c r="BQ17" s="408"/>
      <c r="BR17" s="408"/>
      <c r="BS17" s="408"/>
      <c r="BT17" s="408"/>
      <c r="BU17" s="409"/>
      <c r="BV17" s="407">
        <v>6804763</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148</v>
      </c>
      <c r="C18" s="450"/>
      <c r="D18" s="450"/>
      <c r="E18" s="530"/>
      <c r="F18" s="530"/>
      <c r="G18" s="530"/>
      <c r="H18" s="530"/>
      <c r="I18" s="530"/>
      <c r="J18" s="530"/>
      <c r="K18" s="530"/>
      <c r="L18" s="531">
        <v>501.44</v>
      </c>
      <c r="M18" s="531"/>
      <c r="N18" s="531"/>
      <c r="O18" s="531"/>
      <c r="P18" s="531"/>
      <c r="Q18" s="531"/>
      <c r="R18" s="532"/>
      <c r="S18" s="532"/>
      <c r="T18" s="532"/>
      <c r="U18" s="532"/>
      <c r="V18" s="533"/>
      <c r="W18" s="425"/>
      <c r="X18" s="426"/>
      <c r="Y18" s="426"/>
      <c r="Z18" s="426"/>
      <c r="AA18" s="426"/>
      <c r="AB18" s="417"/>
      <c r="AC18" s="534">
        <v>62.8</v>
      </c>
      <c r="AD18" s="535"/>
      <c r="AE18" s="535"/>
      <c r="AF18" s="535"/>
      <c r="AG18" s="536"/>
      <c r="AH18" s="534">
        <v>60.6</v>
      </c>
      <c r="AI18" s="535"/>
      <c r="AJ18" s="535"/>
      <c r="AK18" s="535"/>
      <c r="AL18" s="537"/>
      <c r="AM18" s="436"/>
      <c r="AN18" s="437"/>
      <c r="AO18" s="437"/>
      <c r="AP18" s="437"/>
      <c r="AQ18" s="437"/>
      <c r="AR18" s="437"/>
      <c r="AS18" s="437"/>
      <c r="AT18" s="438"/>
      <c r="AU18" s="439"/>
      <c r="AV18" s="440"/>
      <c r="AW18" s="440"/>
      <c r="AX18" s="440"/>
      <c r="AY18" s="441" t="s">
        <v>149</v>
      </c>
      <c r="AZ18" s="442"/>
      <c r="BA18" s="442"/>
      <c r="BB18" s="442"/>
      <c r="BC18" s="442"/>
      <c r="BD18" s="442"/>
      <c r="BE18" s="442"/>
      <c r="BF18" s="442"/>
      <c r="BG18" s="442"/>
      <c r="BH18" s="442"/>
      <c r="BI18" s="442"/>
      <c r="BJ18" s="442"/>
      <c r="BK18" s="442"/>
      <c r="BL18" s="442"/>
      <c r="BM18" s="443"/>
      <c r="BN18" s="407">
        <v>20048436</v>
      </c>
      <c r="BO18" s="408"/>
      <c r="BP18" s="408"/>
      <c r="BQ18" s="408"/>
      <c r="BR18" s="408"/>
      <c r="BS18" s="408"/>
      <c r="BT18" s="408"/>
      <c r="BU18" s="409"/>
      <c r="BV18" s="407">
        <v>19938647</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150</v>
      </c>
      <c r="C19" s="450"/>
      <c r="D19" s="450"/>
      <c r="E19" s="530"/>
      <c r="F19" s="530"/>
      <c r="G19" s="530"/>
      <c r="H19" s="530"/>
      <c r="I19" s="530"/>
      <c r="J19" s="530"/>
      <c r="K19" s="530"/>
      <c r="L19" s="538">
        <v>101</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151</v>
      </c>
      <c r="AZ19" s="442"/>
      <c r="BA19" s="442"/>
      <c r="BB19" s="442"/>
      <c r="BC19" s="442"/>
      <c r="BD19" s="442"/>
      <c r="BE19" s="442"/>
      <c r="BF19" s="442"/>
      <c r="BG19" s="442"/>
      <c r="BH19" s="442"/>
      <c r="BI19" s="442"/>
      <c r="BJ19" s="442"/>
      <c r="BK19" s="442"/>
      <c r="BL19" s="442"/>
      <c r="BM19" s="443"/>
      <c r="BN19" s="407">
        <v>26010525</v>
      </c>
      <c r="BO19" s="408"/>
      <c r="BP19" s="408"/>
      <c r="BQ19" s="408"/>
      <c r="BR19" s="408"/>
      <c r="BS19" s="408"/>
      <c r="BT19" s="408"/>
      <c r="BU19" s="409"/>
      <c r="BV19" s="407">
        <v>25853346</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152</v>
      </c>
      <c r="C20" s="450"/>
      <c r="D20" s="450"/>
      <c r="E20" s="530"/>
      <c r="F20" s="530"/>
      <c r="G20" s="530"/>
      <c r="H20" s="530"/>
      <c r="I20" s="530"/>
      <c r="J20" s="530"/>
      <c r="K20" s="530"/>
      <c r="L20" s="538">
        <v>20138</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153</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154</v>
      </c>
      <c r="C22" s="551"/>
      <c r="D22" s="552"/>
      <c r="E22" s="419" t="s">
        <v>1</v>
      </c>
      <c r="F22" s="424"/>
      <c r="G22" s="424"/>
      <c r="H22" s="424"/>
      <c r="I22" s="424"/>
      <c r="J22" s="424"/>
      <c r="K22" s="414"/>
      <c r="L22" s="419" t="s">
        <v>155</v>
      </c>
      <c r="M22" s="424"/>
      <c r="N22" s="424"/>
      <c r="O22" s="424"/>
      <c r="P22" s="414"/>
      <c r="Q22" s="582" t="s">
        <v>156</v>
      </c>
      <c r="R22" s="583"/>
      <c r="S22" s="583"/>
      <c r="T22" s="583"/>
      <c r="U22" s="583"/>
      <c r="V22" s="584"/>
      <c r="W22" s="550" t="s">
        <v>157</v>
      </c>
      <c r="X22" s="551"/>
      <c r="Y22" s="552"/>
      <c r="Z22" s="419" t="s">
        <v>1</v>
      </c>
      <c r="AA22" s="424"/>
      <c r="AB22" s="424"/>
      <c r="AC22" s="424"/>
      <c r="AD22" s="424"/>
      <c r="AE22" s="424"/>
      <c r="AF22" s="424"/>
      <c r="AG22" s="414"/>
      <c r="AH22" s="588" t="s">
        <v>158</v>
      </c>
      <c r="AI22" s="424"/>
      <c r="AJ22" s="424"/>
      <c r="AK22" s="424"/>
      <c r="AL22" s="414"/>
      <c r="AM22" s="588" t="s">
        <v>159</v>
      </c>
      <c r="AN22" s="589"/>
      <c r="AO22" s="589"/>
      <c r="AP22" s="589"/>
      <c r="AQ22" s="589"/>
      <c r="AR22" s="590"/>
      <c r="AS22" s="582" t="s">
        <v>156</v>
      </c>
      <c r="AT22" s="583"/>
      <c r="AU22" s="583"/>
      <c r="AV22" s="583"/>
      <c r="AW22" s="583"/>
      <c r="AX22" s="594"/>
      <c r="AY22" s="367" t="s">
        <v>160</v>
      </c>
      <c r="AZ22" s="368"/>
      <c r="BA22" s="368"/>
      <c r="BB22" s="368"/>
      <c r="BC22" s="368"/>
      <c r="BD22" s="368"/>
      <c r="BE22" s="368"/>
      <c r="BF22" s="368"/>
      <c r="BG22" s="368"/>
      <c r="BH22" s="368"/>
      <c r="BI22" s="368"/>
      <c r="BJ22" s="368"/>
      <c r="BK22" s="368"/>
      <c r="BL22" s="368"/>
      <c r="BM22" s="369"/>
      <c r="BN22" s="370">
        <v>34162714</v>
      </c>
      <c r="BO22" s="371"/>
      <c r="BP22" s="371"/>
      <c r="BQ22" s="371"/>
      <c r="BR22" s="371"/>
      <c r="BS22" s="371"/>
      <c r="BT22" s="371"/>
      <c r="BU22" s="372"/>
      <c r="BV22" s="370">
        <v>35381045</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161</v>
      </c>
      <c r="AZ23" s="442"/>
      <c r="BA23" s="442"/>
      <c r="BB23" s="442"/>
      <c r="BC23" s="442"/>
      <c r="BD23" s="442"/>
      <c r="BE23" s="442"/>
      <c r="BF23" s="442"/>
      <c r="BG23" s="442"/>
      <c r="BH23" s="442"/>
      <c r="BI23" s="442"/>
      <c r="BJ23" s="442"/>
      <c r="BK23" s="442"/>
      <c r="BL23" s="442"/>
      <c r="BM23" s="443"/>
      <c r="BN23" s="407">
        <v>21349131</v>
      </c>
      <c r="BO23" s="408"/>
      <c r="BP23" s="408"/>
      <c r="BQ23" s="408"/>
      <c r="BR23" s="408"/>
      <c r="BS23" s="408"/>
      <c r="BT23" s="408"/>
      <c r="BU23" s="409"/>
      <c r="BV23" s="407">
        <v>21920298</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162</v>
      </c>
      <c r="F24" s="437"/>
      <c r="G24" s="437"/>
      <c r="H24" s="437"/>
      <c r="I24" s="437"/>
      <c r="J24" s="437"/>
      <c r="K24" s="438"/>
      <c r="L24" s="458">
        <v>1</v>
      </c>
      <c r="M24" s="459"/>
      <c r="N24" s="459"/>
      <c r="O24" s="459"/>
      <c r="P24" s="501"/>
      <c r="Q24" s="458">
        <v>7767</v>
      </c>
      <c r="R24" s="459"/>
      <c r="S24" s="459"/>
      <c r="T24" s="459"/>
      <c r="U24" s="459"/>
      <c r="V24" s="501"/>
      <c r="W24" s="553"/>
      <c r="X24" s="554"/>
      <c r="Y24" s="555"/>
      <c r="Z24" s="457" t="s">
        <v>163</v>
      </c>
      <c r="AA24" s="437"/>
      <c r="AB24" s="437"/>
      <c r="AC24" s="437"/>
      <c r="AD24" s="437"/>
      <c r="AE24" s="437"/>
      <c r="AF24" s="437"/>
      <c r="AG24" s="438"/>
      <c r="AH24" s="458">
        <v>600</v>
      </c>
      <c r="AI24" s="459"/>
      <c r="AJ24" s="459"/>
      <c r="AK24" s="459"/>
      <c r="AL24" s="501"/>
      <c r="AM24" s="458">
        <v>1822200</v>
      </c>
      <c r="AN24" s="459"/>
      <c r="AO24" s="459"/>
      <c r="AP24" s="459"/>
      <c r="AQ24" s="459"/>
      <c r="AR24" s="501"/>
      <c r="AS24" s="458">
        <v>3037</v>
      </c>
      <c r="AT24" s="459"/>
      <c r="AU24" s="459"/>
      <c r="AV24" s="459"/>
      <c r="AW24" s="459"/>
      <c r="AX24" s="460"/>
      <c r="AY24" s="523" t="s">
        <v>164</v>
      </c>
      <c r="AZ24" s="524"/>
      <c r="BA24" s="524"/>
      <c r="BB24" s="524"/>
      <c r="BC24" s="524"/>
      <c r="BD24" s="524"/>
      <c r="BE24" s="524"/>
      <c r="BF24" s="524"/>
      <c r="BG24" s="524"/>
      <c r="BH24" s="524"/>
      <c r="BI24" s="524"/>
      <c r="BJ24" s="524"/>
      <c r="BK24" s="524"/>
      <c r="BL24" s="524"/>
      <c r="BM24" s="525"/>
      <c r="BN24" s="407">
        <v>23664670</v>
      </c>
      <c r="BO24" s="408"/>
      <c r="BP24" s="408"/>
      <c r="BQ24" s="408"/>
      <c r="BR24" s="408"/>
      <c r="BS24" s="408"/>
      <c r="BT24" s="408"/>
      <c r="BU24" s="409"/>
      <c r="BV24" s="407">
        <v>23791558</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165</v>
      </c>
      <c r="F25" s="437"/>
      <c r="G25" s="437"/>
      <c r="H25" s="437"/>
      <c r="I25" s="437"/>
      <c r="J25" s="437"/>
      <c r="K25" s="438"/>
      <c r="L25" s="458">
        <v>2</v>
      </c>
      <c r="M25" s="459"/>
      <c r="N25" s="459"/>
      <c r="O25" s="459"/>
      <c r="P25" s="501"/>
      <c r="Q25" s="458">
        <v>6622</v>
      </c>
      <c r="R25" s="459"/>
      <c r="S25" s="459"/>
      <c r="T25" s="459"/>
      <c r="U25" s="459"/>
      <c r="V25" s="501"/>
      <c r="W25" s="553"/>
      <c r="X25" s="554"/>
      <c r="Y25" s="555"/>
      <c r="Z25" s="457" t="s">
        <v>166</v>
      </c>
      <c r="AA25" s="437"/>
      <c r="AB25" s="437"/>
      <c r="AC25" s="437"/>
      <c r="AD25" s="437"/>
      <c r="AE25" s="437"/>
      <c r="AF25" s="437"/>
      <c r="AG25" s="438"/>
      <c r="AH25" s="458">
        <v>97</v>
      </c>
      <c r="AI25" s="459"/>
      <c r="AJ25" s="459"/>
      <c r="AK25" s="459"/>
      <c r="AL25" s="501"/>
      <c r="AM25" s="458">
        <v>281300</v>
      </c>
      <c r="AN25" s="459"/>
      <c r="AO25" s="459"/>
      <c r="AP25" s="459"/>
      <c r="AQ25" s="459"/>
      <c r="AR25" s="501"/>
      <c r="AS25" s="458">
        <v>2900</v>
      </c>
      <c r="AT25" s="459"/>
      <c r="AU25" s="459"/>
      <c r="AV25" s="459"/>
      <c r="AW25" s="459"/>
      <c r="AX25" s="460"/>
      <c r="AY25" s="367" t="s">
        <v>167</v>
      </c>
      <c r="AZ25" s="368"/>
      <c r="BA25" s="368"/>
      <c r="BB25" s="368"/>
      <c r="BC25" s="368"/>
      <c r="BD25" s="368"/>
      <c r="BE25" s="368"/>
      <c r="BF25" s="368"/>
      <c r="BG25" s="368"/>
      <c r="BH25" s="368"/>
      <c r="BI25" s="368"/>
      <c r="BJ25" s="368"/>
      <c r="BK25" s="368"/>
      <c r="BL25" s="368"/>
      <c r="BM25" s="369"/>
      <c r="BN25" s="370">
        <v>4623549</v>
      </c>
      <c r="BO25" s="371"/>
      <c r="BP25" s="371"/>
      <c r="BQ25" s="371"/>
      <c r="BR25" s="371"/>
      <c r="BS25" s="371"/>
      <c r="BT25" s="371"/>
      <c r="BU25" s="372"/>
      <c r="BV25" s="370">
        <v>909358</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168</v>
      </c>
      <c r="F26" s="437"/>
      <c r="G26" s="437"/>
      <c r="H26" s="437"/>
      <c r="I26" s="437"/>
      <c r="J26" s="437"/>
      <c r="K26" s="438"/>
      <c r="L26" s="458">
        <v>1</v>
      </c>
      <c r="M26" s="459"/>
      <c r="N26" s="459"/>
      <c r="O26" s="459"/>
      <c r="P26" s="501"/>
      <c r="Q26" s="458">
        <v>5966</v>
      </c>
      <c r="R26" s="459"/>
      <c r="S26" s="459"/>
      <c r="T26" s="459"/>
      <c r="U26" s="459"/>
      <c r="V26" s="501"/>
      <c r="W26" s="553"/>
      <c r="X26" s="554"/>
      <c r="Y26" s="555"/>
      <c r="Z26" s="457" t="s">
        <v>169</v>
      </c>
      <c r="AA26" s="559"/>
      <c r="AB26" s="559"/>
      <c r="AC26" s="559"/>
      <c r="AD26" s="559"/>
      <c r="AE26" s="559"/>
      <c r="AF26" s="559"/>
      <c r="AG26" s="560"/>
      <c r="AH26" s="458">
        <v>30</v>
      </c>
      <c r="AI26" s="459"/>
      <c r="AJ26" s="459"/>
      <c r="AK26" s="459"/>
      <c r="AL26" s="501"/>
      <c r="AM26" s="458">
        <v>96870</v>
      </c>
      <c r="AN26" s="459"/>
      <c r="AO26" s="459"/>
      <c r="AP26" s="459"/>
      <c r="AQ26" s="459"/>
      <c r="AR26" s="501"/>
      <c r="AS26" s="458">
        <v>3229</v>
      </c>
      <c r="AT26" s="459"/>
      <c r="AU26" s="459"/>
      <c r="AV26" s="459"/>
      <c r="AW26" s="459"/>
      <c r="AX26" s="460"/>
      <c r="AY26" s="410" t="s">
        <v>170</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171</v>
      </c>
      <c r="F27" s="437"/>
      <c r="G27" s="437"/>
      <c r="H27" s="437"/>
      <c r="I27" s="437"/>
      <c r="J27" s="437"/>
      <c r="K27" s="438"/>
      <c r="L27" s="458">
        <v>1</v>
      </c>
      <c r="M27" s="459"/>
      <c r="N27" s="459"/>
      <c r="O27" s="459"/>
      <c r="P27" s="501"/>
      <c r="Q27" s="458">
        <v>4300</v>
      </c>
      <c r="R27" s="459"/>
      <c r="S27" s="459"/>
      <c r="T27" s="459"/>
      <c r="U27" s="459"/>
      <c r="V27" s="501"/>
      <c r="W27" s="553"/>
      <c r="X27" s="554"/>
      <c r="Y27" s="555"/>
      <c r="Z27" s="457" t="s">
        <v>172</v>
      </c>
      <c r="AA27" s="437"/>
      <c r="AB27" s="437"/>
      <c r="AC27" s="437"/>
      <c r="AD27" s="437"/>
      <c r="AE27" s="437"/>
      <c r="AF27" s="437"/>
      <c r="AG27" s="438"/>
      <c r="AH27" s="458">
        <v>6</v>
      </c>
      <c r="AI27" s="459"/>
      <c r="AJ27" s="459"/>
      <c r="AK27" s="459"/>
      <c r="AL27" s="501"/>
      <c r="AM27" s="458">
        <v>24696</v>
      </c>
      <c r="AN27" s="459"/>
      <c r="AO27" s="459"/>
      <c r="AP27" s="459"/>
      <c r="AQ27" s="459"/>
      <c r="AR27" s="501"/>
      <c r="AS27" s="458">
        <v>4116</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v>378895</v>
      </c>
      <c r="BO27" s="527"/>
      <c r="BP27" s="527"/>
      <c r="BQ27" s="527"/>
      <c r="BR27" s="527"/>
      <c r="BS27" s="527"/>
      <c r="BT27" s="527"/>
      <c r="BU27" s="528"/>
      <c r="BV27" s="526">
        <v>378895</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174</v>
      </c>
      <c r="F28" s="437"/>
      <c r="G28" s="437"/>
      <c r="H28" s="437"/>
      <c r="I28" s="437"/>
      <c r="J28" s="437"/>
      <c r="K28" s="438"/>
      <c r="L28" s="458">
        <v>1</v>
      </c>
      <c r="M28" s="459"/>
      <c r="N28" s="459"/>
      <c r="O28" s="459"/>
      <c r="P28" s="501"/>
      <c r="Q28" s="458">
        <v>3800</v>
      </c>
      <c r="R28" s="459"/>
      <c r="S28" s="459"/>
      <c r="T28" s="459"/>
      <c r="U28" s="459"/>
      <c r="V28" s="501"/>
      <c r="W28" s="553"/>
      <c r="X28" s="554"/>
      <c r="Y28" s="555"/>
      <c r="Z28" s="457" t="s">
        <v>175</v>
      </c>
      <c r="AA28" s="437"/>
      <c r="AB28" s="437"/>
      <c r="AC28" s="437"/>
      <c r="AD28" s="437"/>
      <c r="AE28" s="437"/>
      <c r="AF28" s="437"/>
      <c r="AG28" s="438"/>
      <c r="AH28" s="458">
        <v>5</v>
      </c>
      <c r="AI28" s="459"/>
      <c r="AJ28" s="459"/>
      <c r="AK28" s="459"/>
      <c r="AL28" s="501"/>
      <c r="AM28" s="458">
        <v>12805</v>
      </c>
      <c r="AN28" s="459"/>
      <c r="AO28" s="459"/>
      <c r="AP28" s="459"/>
      <c r="AQ28" s="459"/>
      <c r="AR28" s="501"/>
      <c r="AS28" s="458">
        <v>2561</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3748229</v>
      </c>
      <c r="BO28" s="371"/>
      <c r="BP28" s="371"/>
      <c r="BQ28" s="371"/>
      <c r="BR28" s="371"/>
      <c r="BS28" s="371"/>
      <c r="BT28" s="371"/>
      <c r="BU28" s="372"/>
      <c r="BV28" s="370">
        <v>3747030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177</v>
      </c>
      <c r="F29" s="437"/>
      <c r="G29" s="437"/>
      <c r="H29" s="437"/>
      <c r="I29" s="437"/>
      <c r="J29" s="437"/>
      <c r="K29" s="438"/>
      <c r="L29" s="458">
        <v>18</v>
      </c>
      <c r="M29" s="459"/>
      <c r="N29" s="459"/>
      <c r="O29" s="459"/>
      <c r="P29" s="501"/>
      <c r="Q29" s="458">
        <v>3600</v>
      </c>
      <c r="R29" s="459"/>
      <c r="S29" s="459"/>
      <c r="T29" s="459"/>
      <c r="U29" s="459"/>
      <c r="V29" s="501"/>
      <c r="W29" s="556"/>
      <c r="X29" s="557"/>
      <c r="Y29" s="558"/>
      <c r="Z29" s="457" t="s">
        <v>178</v>
      </c>
      <c r="AA29" s="437"/>
      <c r="AB29" s="437"/>
      <c r="AC29" s="437"/>
      <c r="AD29" s="437"/>
      <c r="AE29" s="437"/>
      <c r="AF29" s="437"/>
      <c r="AG29" s="438"/>
      <c r="AH29" s="458">
        <v>611</v>
      </c>
      <c r="AI29" s="459"/>
      <c r="AJ29" s="459"/>
      <c r="AK29" s="459"/>
      <c r="AL29" s="501"/>
      <c r="AM29" s="458">
        <v>1859701</v>
      </c>
      <c r="AN29" s="459"/>
      <c r="AO29" s="459"/>
      <c r="AP29" s="459"/>
      <c r="AQ29" s="459"/>
      <c r="AR29" s="501"/>
      <c r="AS29" s="458">
        <v>3044</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611953</v>
      </c>
      <c r="BO29" s="408"/>
      <c r="BP29" s="408"/>
      <c r="BQ29" s="408"/>
      <c r="BR29" s="408"/>
      <c r="BS29" s="408"/>
      <c r="BT29" s="408"/>
      <c r="BU29" s="409"/>
      <c r="BV29" s="407">
        <v>527245</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94.8</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5270188</v>
      </c>
      <c r="BO30" s="527"/>
      <c r="BP30" s="527"/>
      <c r="BQ30" s="527"/>
      <c r="BR30" s="527"/>
      <c r="BS30" s="527"/>
      <c r="BT30" s="527"/>
      <c r="BU30" s="528"/>
      <c r="BV30" s="526">
        <v>5728237</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IF('各会計、関係団体の財政状況及び健全化判断比率'!B33="","",'各会計、関係団体の財政状況及び健全化判断比率'!B33)</f>
        <v>水道事業会計</v>
      </c>
      <c r="AP34" s="598"/>
      <c r="AQ34" s="598"/>
      <c r="AR34" s="598"/>
      <c r="AS34" s="598"/>
      <c r="AT34" s="598"/>
      <c r="AU34" s="598"/>
      <c r="AV34" s="598"/>
      <c r="AW34" s="598"/>
      <c r="AX34" s="598"/>
      <c r="AY34" s="598"/>
      <c r="AZ34" s="598"/>
      <c r="BA34" s="598"/>
      <c r="BB34" s="598"/>
      <c r="BC34" s="598"/>
      <c r="BD34" s="181"/>
      <c r="BE34" s="597">
        <f>IF(BG34="","",MAX(C34:D43,U34:V43,AM34:AN43)+1)</f>
        <v>10</v>
      </c>
      <c r="BF34" s="597"/>
      <c r="BG34" s="598" t="str">
        <f>IF('各会計、関係団体の財政状況及び健全化判断比率'!B36="","",'各会計、関係団体の財政状況及び健全化判断比率'!B36)</f>
        <v>市民太陽光発電所事業特別会計</v>
      </c>
      <c r="BH34" s="598"/>
      <c r="BI34" s="598"/>
      <c r="BJ34" s="598"/>
      <c r="BK34" s="598"/>
      <c r="BL34" s="598"/>
      <c r="BM34" s="598"/>
      <c r="BN34" s="598"/>
      <c r="BO34" s="598"/>
      <c r="BP34" s="598"/>
      <c r="BQ34" s="598"/>
      <c r="BR34" s="598"/>
      <c r="BS34" s="598"/>
      <c r="BT34" s="598"/>
      <c r="BU34" s="598"/>
      <c r="BV34" s="181"/>
      <c r="BW34" s="597">
        <f>IF(BY34="","",MAX(C34:D43,U34:V43,AM34:AN43,BE34:BF43)+1)</f>
        <v>13</v>
      </c>
      <c r="BX34" s="597"/>
      <c r="BY34" s="598" t="str">
        <f>IF('各会計、関係団体の財政状況及び健全化判断比率'!B68="","",'各会計、関係団体の財政状況及び健全化判断比率'!B68)</f>
        <v>京都府市町村職員退職手当組合</v>
      </c>
      <c r="BZ34" s="598"/>
      <c r="CA34" s="598"/>
      <c r="CB34" s="598"/>
      <c r="CC34" s="598"/>
      <c r="CD34" s="598"/>
      <c r="CE34" s="598"/>
      <c r="CF34" s="598"/>
      <c r="CG34" s="598"/>
      <c r="CH34" s="598"/>
      <c r="CI34" s="598"/>
      <c r="CJ34" s="598"/>
      <c r="CK34" s="598"/>
      <c r="CL34" s="598"/>
      <c r="CM34" s="598"/>
      <c r="CN34" s="181"/>
      <c r="CO34" s="597">
        <f>IF(CQ34="","",MAX(C34:D43,U34:V43,AM34:AN43,BE34:BF43,BW34:BX43)+1)</f>
        <v>21</v>
      </c>
      <c r="CP34" s="597"/>
      <c r="CQ34" s="598" t="str">
        <f>IF('各会計、関係団体の財政状況及び健全化判断比率'!BS7="","",'各会計、関係団体の財政状況及び健全化判断比率'!BS7)</f>
        <v>京都府丹後文化事業団</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国民健康保険直営診療所事業特別会計</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IF('各会計、関係団体の財政状況及び健全化判断比率'!B34="","",'各会計、関係団体の財政状況及び健全化判断比率'!B34)</f>
        <v>下水道事業会計</v>
      </c>
      <c r="AP35" s="598"/>
      <c r="AQ35" s="598"/>
      <c r="AR35" s="598"/>
      <c r="AS35" s="598"/>
      <c r="AT35" s="598"/>
      <c r="AU35" s="598"/>
      <c r="AV35" s="598"/>
      <c r="AW35" s="598"/>
      <c r="AX35" s="598"/>
      <c r="AY35" s="598"/>
      <c r="AZ35" s="598"/>
      <c r="BA35" s="598"/>
      <c r="BB35" s="598"/>
      <c r="BC35" s="598"/>
      <c r="BD35" s="181"/>
      <c r="BE35" s="597">
        <f t="shared" ref="BE35:BE43" si="1">IF(BG35="","",BE34+1)</f>
        <v>11</v>
      </c>
      <c r="BF35" s="597"/>
      <c r="BG35" s="598" t="str">
        <f>IF('各会計、関係団体の財政状況及び健全化判断比率'!B37="","",'各会計、関係団体の財政状況及び健全化判断比率'!B37)</f>
        <v>工業用地造成事業特別会計</v>
      </c>
      <c r="BH35" s="598"/>
      <c r="BI35" s="598"/>
      <c r="BJ35" s="598"/>
      <c r="BK35" s="598"/>
      <c r="BL35" s="598"/>
      <c r="BM35" s="598"/>
      <c r="BN35" s="598"/>
      <c r="BO35" s="598"/>
      <c r="BP35" s="598"/>
      <c r="BQ35" s="598"/>
      <c r="BR35" s="598"/>
      <c r="BS35" s="598"/>
      <c r="BT35" s="598"/>
      <c r="BU35" s="598"/>
      <c r="BV35" s="181"/>
      <c r="BW35" s="597">
        <f t="shared" ref="BW35:BW43" si="2">IF(BY35="","",BW34+1)</f>
        <v>14</v>
      </c>
      <c r="BX35" s="597"/>
      <c r="BY35" s="598" t="str">
        <f>IF('各会計、関係団体の財政状況及び健全化判断比率'!B69="","",'各会計、関係団体の財政状況及び健全化判断比率'!B69)</f>
        <v>京都府後期高齢者医療広域連合（一般会計）</v>
      </c>
      <c r="BZ35" s="598"/>
      <c r="CA35" s="598"/>
      <c r="CB35" s="598"/>
      <c r="CC35" s="598"/>
      <c r="CD35" s="598"/>
      <c r="CE35" s="598"/>
      <c r="CF35" s="598"/>
      <c r="CG35" s="598"/>
      <c r="CH35" s="598"/>
      <c r="CI35" s="598"/>
      <c r="CJ35" s="598"/>
      <c r="CK35" s="598"/>
      <c r="CL35" s="598"/>
      <c r="CM35" s="598"/>
      <c r="CN35" s="181"/>
      <c r="CO35" s="597">
        <f t="shared" ref="CO35:CO43" si="3">IF(CQ35="","",CO34+1)</f>
        <v>22</v>
      </c>
      <c r="CP35" s="597"/>
      <c r="CQ35" s="598" t="str">
        <f>IF('各会計、関係団体の財政状況及び健全化判断比率'!BS8="","",'各会計、関係団体の財政状況及び健全化判断比率'!BS8)</f>
        <v>京丹後市公園緑化事業団</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介護保険事業特別会計</v>
      </c>
      <c r="X36" s="598"/>
      <c r="Y36" s="598"/>
      <c r="Z36" s="598"/>
      <c r="AA36" s="598"/>
      <c r="AB36" s="598"/>
      <c r="AC36" s="598"/>
      <c r="AD36" s="598"/>
      <c r="AE36" s="598"/>
      <c r="AF36" s="598"/>
      <c r="AG36" s="598"/>
      <c r="AH36" s="598"/>
      <c r="AI36" s="598"/>
      <c r="AJ36" s="598"/>
      <c r="AK36" s="598"/>
      <c r="AL36" s="181"/>
      <c r="AM36" s="597">
        <f t="shared" si="0"/>
        <v>9</v>
      </c>
      <c r="AN36" s="597"/>
      <c r="AO36" s="598" t="str">
        <f>IF('各会計、関係団体の財政状況及び健全化判断比率'!B35="","",'各会計、関係団体の財政状況及び健全化判断比率'!B35)</f>
        <v>病院事業会計</v>
      </c>
      <c r="AP36" s="598"/>
      <c r="AQ36" s="598"/>
      <c r="AR36" s="598"/>
      <c r="AS36" s="598"/>
      <c r="AT36" s="598"/>
      <c r="AU36" s="598"/>
      <c r="AV36" s="598"/>
      <c r="AW36" s="598"/>
      <c r="AX36" s="598"/>
      <c r="AY36" s="598"/>
      <c r="AZ36" s="598"/>
      <c r="BA36" s="598"/>
      <c r="BB36" s="598"/>
      <c r="BC36" s="598"/>
      <c r="BD36" s="181"/>
      <c r="BE36" s="597">
        <f t="shared" si="1"/>
        <v>12</v>
      </c>
      <c r="BF36" s="597"/>
      <c r="BG36" s="598" t="str">
        <f>IF('各会計、関係団体の財政状況及び健全化判断比率'!B38="","",'各会計、関係団体の財政状況及び健全化判断比率'!B38)</f>
        <v>宅地造成事業特別会計</v>
      </c>
      <c r="BH36" s="598"/>
      <c r="BI36" s="598"/>
      <c r="BJ36" s="598"/>
      <c r="BK36" s="598"/>
      <c r="BL36" s="598"/>
      <c r="BM36" s="598"/>
      <c r="BN36" s="598"/>
      <c r="BO36" s="598"/>
      <c r="BP36" s="598"/>
      <c r="BQ36" s="598"/>
      <c r="BR36" s="598"/>
      <c r="BS36" s="598"/>
      <c r="BT36" s="598"/>
      <c r="BU36" s="598"/>
      <c r="BV36" s="181"/>
      <c r="BW36" s="597">
        <f t="shared" si="2"/>
        <v>15</v>
      </c>
      <c r="BX36" s="597"/>
      <c r="BY36" s="598" t="str">
        <f>IF('各会計、関係団体の財政状況及び健全化判断比率'!B70="","",'各会計、関係団体の財政状況及び健全化判断比率'!B70)</f>
        <v>京都府後期高齢者医療広域連合（特別会計）</v>
      </c>
      <c r="BZ36" s="598"/>
      <c r="CA36" s="598"/>
      <c r="CB36" s="598"/>
      <c r="CC36" s="598"/>
      <c r="CD36" s="598"/>
      <c r="CE36" s="598"/>
      <c r="CF36" s="598"/>
      <c r="CG36" s="598"/>
      <c r="CH36" s="598"/>
      <c r="CI36" s="598"/>
      <c r="CJ36" s="598"/>
      <c r="CK36" s="598"/>
      <c r="CL36" s="598"/>
      <c r="CM36" s="598"/>
      <c r="CN36" s="181"/>
      <c r="CO36" s="597">
        <f t="shared" si="3"/>
        <v>23</v>
      </c>
      <c r="CP36" s="597"/>
      <c r="CQ36" s="598" t="str">
        <f>IF('各会計、関係団体の財政状況及び健全化判断比率'!BS9="","",'各会計、関係団体の財政状況及び健全化判断比率'!BS9)</f>
        <v>丹後地域地場産業振興センター</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後期高齢者医療事業特別会計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16</v>
      </c>
      <c r="BX37" s="597"/>
      <c r="BY37" s="598" t="str">
        <f>IF('各会計、関係団体の財政状況及び健全化判断比率'!B71="","",'各会計、関係団体の財政状況及び健全化判断比率'!B71)</f>
        <v>京都府住宅新築資金等貸付事業管理組合（一般会計）</v>
      </c>
      <c r="BZ37" s="598"/>
      <c r="CA37" s="598"/>
      <c r="CB37" s="598"/>
      <c r="CC37" s="598"/>
      <c r="CD37" s="598"/>
      <c r="CE37" s="598"/>
      <c r="CF37" s="598"/>
      <c r="CG37" s="598"/>
      <c r="CH37" s="598"/>
      <c r="CI37" s="598"/>
      <c r="CJ37" s="598"/>
      <c r="CK37" s="598"/>
      <c r="CL37" s="598"/>
      <c r="CM37" s="598"/>
      <c r="CN37" s="181"/>
      <c r="CO37" s="597">
        <f t="shared" si="3"/>
        <v>24</v>
      </c>
      <c r="CP37" s="597"/>
      <c r="CQ37" s="598" t="str">
        <f>IF('各会計、関係団体の財政状況及び健全化判断比率'!BS10="","",'各会計、関係団体の財政状況及び健全化判断比率'!BS10)</f>
        <v>テンキテンキ村</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f t="shared" si="4"/>
        <v>6</v>
      </c>
      <c r="V38" s="597"/>
      <c r="W38" s="598" t="str">
        <f>IF('各会計、関係団体の財政状況及び健全化判断比率'!B32="","",'各会計、関係団体の財政状況及び健全化判断比率'!B32)</f>
        <v>介護サービス事業特別会計</v>
      </c>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17</v>
      </c>
      <c r="BX38" s="597"/>
      <c r="BY38" s="598" t="str">
        <f>IF('各会計、関係団体の財政状況及び健全化判断比率'!B72="","",'各会計、関係団体の財政状況及び健全化判断比率'!B72)</f>
        <v>京都府住宅新築資金等貸付事業管理組合（特別会計）</v>
      </c>
      <c r="BZ38" s="598"/>
      <c r="CA38" s="598"/>
      <c r="CB38" s="598"/>
      <c r="CC38" s="598"/>
      <c r="CD38" s="598"/>
      <c r="CE38" s="598"/>
      <c r="CF38" s="598"/>
      <c r="CG38" s="598"/>
      <c r="CH38" s="598"/>
      <c r="CI38" s="598"/>
      <c r="CJ38" s="598"/>
      <c r="CK38" s="598"/>
      <c r="CL38" s="598"/>
      <c r="CM38" s="598"/>
      <c r="CN38" s="181"/>
      <c r="CO38" s="597">
        <f t="shared" si="3"/>
        <v>25</v>
      </c>
      <c r="CP38" s="597"/>
      <c r="CQ38" s="598" t="str">
        <f>IF('各会計、関係団体の財政状況及び健全化判断比率'!BS11="","",'各会計、関係団体の財政状況及び健全化判断比率'!BS11)</f>
        <v>くみはま縣</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18</v>
      </c>
      <c r="BX39" s="597"/>
      <c r="BY39" s="598" t="str">
        <f>IF('各会計、関係団体の財政状況及び健全化判断比率'!B73="","",'各会計、関係団体の財政状況及び健全化判断比率'!B73)</f>
        <v>京都府自治会館管理組合</v>
      </c>
      <c r="BZ39" s="598"/>
      <c r="CA39" s="598"/>
      <c r="CB39" s="598"/>
      <c r="CC39" s="598"/>
      <c r="CD39" s="598"/>
      <c r="CE39" s="598"/>
      <c r="CF39" s="598"/>
      <c r="CG39" s="598"/>
      <c r="CH39" s="598"/>
      <c r="CI39" s="598"/>
      <c r="CJ39" s="598"/>
      <c r="CK39" s="598"/>
      <c r="CL39" s="598"/>
      <c r="CM39" s="598"/>
      <c r="CN39" s="181"/>
      <c r="CO39" s="597">
        <f t="shared" si="3"/>
        <v>26</v>
      </c>
      <c r="CP39" s="597"/>
      <c r="CQ39" s="598" t="str">
        <f>IF('各会計、関係団体の財政状況及び健全化判断比率'!BS12="","",'各会計、関係団体の財政状況及び健全化判断比率'!BS12)</f>
        <v>京丹後市総合サービス</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19</v>
      </c>
      <c r="BX40" s="597"/>
      <c r="BY40" s="598" t="str">
        <f>IF('各会計、関係団体の財政状況及び健全化判断比率'!B74="","",'各会計、関係団体の財政状況及び健全化判断比率'!B74)</f>
        <v>京都府市町村議会議員公務災害補償等組合</v>
      </c>
      <c r="BZ40" s="598"/>
      <c r="CA40" s="598"/>
      <c r="CB40" s="598"/>
      <c r="CC40" s="598"/>
      <c r="CD40" s="598"/>
      <c r="CE40" s="598"/>
      <c r="CF40" s="598"/>
      <c r="CG40" s="598"/>
      <c r="CH40" s="598"/>
      <c r="CI40" s="598"/>
      <c r="CJ40" s="598"/>
      <c r="CK40" s="598"/>
      <c r="CL40" s="598"/>
      <c r="CM40" s="598"/>
      <c r="CN40" s="181"/>
      <c r="CO40" s="597">
        <f t="shared" si="3"/>
        <v>27</v>
      </c>
      <c r="CP40" s="597"/>
      <c r="CQ40" s="598" t="str">
        <f>IF('各会計、関係団体の財政状況及び健全化判断比率'!BS13="","",'各会計、関係団体の財政状況及び健全化判断比率'!BS13)</f>
        <v>京丹後製茶</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20</v>
      </c>
      <c r="BX41" s="597"/>
      <c r="BY41" s="598" t="str">
        <f>IF('各会計、関係団体の財政状況及び健全化判断比率'!B75="","",'各会計、関係団体の財政状況及び健全化判断比率'!B75)</f>
        <v>京都地方税機構</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jmpzpGwHw690brsxJsmz7btPXP67g0P1bnIPTwuG0rfsVIjcPVVJ49oI9oCJSJdGB0qZaVVPt3TCxt3HkgoOtw==" saltValue="3rwlVm4bH3S1v08kdUW6J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216</v>
      </c>
      <c r="C5" s="610"/>
      <c r="D5" s="610"/>
      <c r="E5" s="610"/>
      <c r="F5" s="610"/>
      <c r="G5" s="610"/>
      <c r="H5" s="610"/>
      <c r="I5" s="610"/>
      <c r="J5" s="610"/>
      <c r="K5" s="610"/>
      <c r="L5" s="610"/>
      <c r="M5" s="610"/>
      <c r="N5" s="610"/>
      <c r="O5" s="610"/>
      <c r="P5" s="610"/>
      <c r="Q5" s="611"/>
      <c r="R5" s="612">
        <v>5277276</v>
      </c>
      <c r="S5" s="613"/>
      <c r="T5" s="613"/>
      <c r="U5" s="613"/>
      <c r="V5" s="613"/>
      <c r="W5" s="613"/>
      <c r="X5" s="613"/>
      <c r="Y5" s="614"/>
      <c r="Z5" s="615">
        <v>13.4</v>
      </c>
      <c r="AA5" s="615"/>
      <c r="AB5" s="615"/>
      <c r="AC5" s="615"/>
      <c r="AD5" s="616">
        <v>5277276</v>
      </c>
      <c r="AE5" s="616"/>
      <c r="AF5" s="616"/>
      <c r="AG5" s="616"/>
      <c r="AH5" s="616"/>
      <c r="AI5" s="616"/>
      <c r="AJ5" s="616"/>
      <c r="AK5" s="616"/>
      <c r="AL5" s="617">
        <v>25.2</v>
      </c>
      <c r="AM5" s="618"/>
      <c r="AN5" s="618"/>
      <c r="AO5" s="619"/>
      <c r="AP5" s="609" t="s">
        <v>217</v>
      </c>
      <c r="AQ5" s="610"/>
      <c r="AR5" s="610"/>
      <c r="AS5" s="610"/>
      <c r="AT5" s="610"/>
      <c r="AU5" s="610"/>
      <c r="AV5" s="610"/>
      <c r="AW5" s="610"/>
      <c r="AX5" s="610"/>
      <c r="AY5" s="610"/>
      <c r="AZ5" s="610"/>
      <c r="BA5" s="610"/>
      <c r="BB5" s="610"/>
      <c r="BC5" s="610"/>
      <c r="BD5" s="610"/>
      <c r="BE5" s="610"/>
      <c r="BF5" s="611"/>
      <c r="BG5" s="623">
        <v>5230511</v>
      </c>
      <c r="BH5" s="624"/>
      <c r="BI5" s="624"/>
      <c r="BJ5" s="624"/>
      <c r="BK5" s="624"/>
      <c r="BL5" s="624"/>
      <c r="BM5" s="624"/>
      <c r="BN5" s="625"/>
      <c r="BO5" s="626">
        <v>99.1</v>
      </c>
      <c r="BP5" s="626"/>
      <c r="BQ5" s="626"/>
      <c r="BR5" s="626"/>
      <c r="BS5" s="627">
        <v>54669</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15">
      <c r="B6" s="620" t="s">
        <v>221</v>
      </c>
      <c r="C6" s="621"/>
      <c r="D6" s="621"/>
      <c r="E6" s="621"/>
      <c r="F6" s="621"/>
      <c r="G6" s="621"/>
      <c r="H6" s="621"/>
      <c r="I6" s="621"/>
      <c r="J6" s="621"/>
      <c r="K6" s="621"/>
      <c r="L6" s="621"/>
      <c r="M6" s="621"/>
      <c r="N6" s="621"/>
      <c r="O6" s="621"/>
      <c r="P6" s="621"/>
      <c r="Q6" s="622"/>
      <c r="R6" s="623">
        <v>317058</v>
      </c>
      <c r="S6" s="624"/>
      <c r="T6" s="624"/>
      <c r="U6" s="624"/>
      <c r="V6" s="624"/>
      <c r="W6" s="624"/>
      <c r="X6" s="624"/>
      <c r="Y6" s="625"/>
      <c r="Z6" s="626">
        <v>0.8</v>
      </c>
      <c r="AA6" s="626"/>
      <c r="AB6" s="626"/>
      <c r="AC6" s="626"/>
      <c r="AD6" s="627">
        <v>317058</v>
      </c>
      <c r="AE6" s="627"/>
      <c r="AF6" s="627"/>
      <c r="AG6" s="627"/>
      <c r="AH6" s="627"/>
      <c r="AI6" s="627"/>
      <c r="AJ6" s="627"/>
      <c r="AK6" s="627"/>
      <c r="AL6" s="628">
        <v>1.5</v>
      </c>
      <c r="AM6" s="629"/>
      <c r="AN6" s="629"/>
      <c r="AO6" s="630"/>
      <c r="AP6" s="620" t="s">
        <v>222</v>
      </c>
      <c r="AQ6" s="621"/>
      <c r="AR6" s="621"/>
      <c r="AS6" s="621"/>
      <c r="AT6" s="621"/>
      <c r="AU6" s="621"/>
      <c r="AV6" s="621"/>
      <c r="AW6" s="621"/>
      <c r="AX6" s="621"/>
      <c r="AY6" s="621"/>
      <c r="AZ6" s="621"/>
      <c r="BA6" s="621"/>
      <c r="BB6" s="621"/>
      <c r="BC6" s="621"/>
      <c r="BD6" s="621"/>
      <c r="BE6" s="621"/>
      <c r="BF6" s="622"/>
      <c r="BG6" s="623">
        <v>5230511</v>
      </c>
      <c r="BH6" s="624"/>
      <c r="BI6" s="624"/>
      <c r="BJ6" s="624"/>
      <c r="BK6" s="624"/>
      <c r="BL6" s="624"/>
      <c r="BM6" s="624"/>
      <c r="BN6" s="625"/>
      <c r="BO6" s="626">
        <v>99.1</v>
      </c>
      <c r="BP6" s="626"/>
      <c r="BQ6" s="626"/>
      <c r="BR6" s="626"/>
      <c r="BS6" s="627">
        <v>54669</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195387</v>
      </c>
      <c r="CS6" s="624"/>
      <c r="CT6" s="624"/>
      <c r="CU6" s="624"/>
      <c r="CV6" s="624"/>
      <c r="CW6" s="624"/>
      <c r="CX6" s="624"/>
      <c r="CY6" s="625"/>
      <c r="CZ6" s="617">
        <v>0.5</v>
      </c>
      <c r="DA6" s="618"/>
      <c r="DB6" s="618"/>
      <c r="DC6" s="634"/>
      <c r="DD6" s="632" t="s">
        <v>122</v>
      </c>
      <c r="DE6" s="624"/>
      <c r="DF6" s="624"/>
      <c r="DG6" s="624"/>
      <c r="DH6" s="624"/>
      <c r="DI6" s="624"/>
      <c r="DJ6" s="624"/>
      <c r="DK6" s="624"/>
      <c r="DL6" s="624"/>
      <c r="DM6" s="624"/>
      <c r="DN6" s="624"/>
      <c r="DO6" s="624"/>
      <c r="DP6" s="625"/>
      <c r="DQ6" s="632">
        <v>195332</v>
      </c>
      <c r="DR6" s="624"/>
      <c r="DS6" s="624"/>
      <c r="DT6" s="624"/>
      <c r="DU6" s="624"/>
      <c r="DV6" s="624"/>
      <c r="DW6" s="624"/>
      <c r="DX6" s="624"/>
      <c r="DY6" s="624"/>
      <c r="DZ6" s="624"/>
      <c r="EA6" s="624"/>
      <c r="EB6" s="624"/>
      <c r="EC6" s="633"/>
    </row>
    <row r="7" spans="2:143" ht="11.25" customHeight="1" x14ac:dyDescent="0.15">
      <c r="B7" s="620" t="s">
        <v>224</v>
      </c>
      <c r="C7" s="621"/>
      <c r="D7" s="621"/>
      <c r="E7" s="621"/>
      <c r="F7" s="621"/>
      <c r="G7" s="621"/>
      <c r="H7" s="621"/>
      <c r="I7" s="621"/>
      <c r="J7" s="621"/>
      <c r="K7" s="621"/>
      <c r="L7" s="621"/>
      <c r="M7" s="621"/>
      <c r="N7" s="621"/>
      <c r="O7" s="621"/>
      <c r="P7" s="621"/>
      <c r="Q7" s="622"/>
      <c r="R7" s="623">
        <v>1932</v>
      </c>
      <c r="S7" s="624"/>
      <c r="T7" s="624"/>
      <c r="U7" s="624"/>
      <c r="V7" s="624"/>
      <c r="W7" s="624"/>
      <c r="X7" s="624"/>
      <c r="Y7" s="625"/>
      <c r="Z7" s="626">
        <v>0</v>
      </c>
      <c r="AA7" s="626"/>
      <c r="AB7" s="626"/>
      <c r="AC7" s="626"/>
      <c r="AD7" s="627">
        <v>1932</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2261369</v>
      </c>
      <c r="BH7" s="624"/>
      <c r="BI7" s="624"/>
      <c r="BJ7" s="624"/>
      <c r="BK7" s="624"/>
      <c r="BL7" s="624"/>
      <c r="BM7" s="624"/>
      <c r="BN7" s="625"/>
      <c r="BO7" s="626">
        <v>42.9</v>
      </c>
      <c r="BP7" s="626"/>
      <c r="BQ7" s="626"/>
      <c r="BR7" s="626"/>
      <c r="BS7" s="627">
        <v>54669</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6334984</v>
      </c>
      <c r="CS7" s="624"/>
      <c r="CT7" s="624"/>
      <c r="CU7" s="624"/>
      <c r="CV7" s="624"/>
      <c r="CW7" s="624"/>
      <c r="CX7" s="624"/>
      <c r="CY7" s="625"/>
      <c r="CZ7" s="626">
        <v>16.600000000000001</v>
      </c>
      <c r="DA7" s="626"/>
      <c r="DB7" s="626"/>
      <c r="DC7" s="626"/>
      <c r="DD7" s="632">
        <v>554363</v>
      </c>
      <c r="DE7" s="624"/>
      <c r="DF7" s="624"/>
      <c r="DG7" s="624"/>
      <c r="DH7" s="624"/>
      <c r="DI7" s="624"/>
      <c r="DJ7" s="624"/>
      <c r="DK7" s="624"/>
      <c r="DL7" s="624"/>
      <c r="DM7" s="624"/>
      <c r="DN7" s="624"/>
      <c r="DO7" s="624"/>
      <c r="DP7" s="625"/>
      <c r="DQ7" s="632">
        <v>3358102</v>
      </c>
      <c r="DR7" s="624"/>
      <c r="DS7" s="624"/>
      <c r="DT7" s="624"/>
      <c r="DU7" s="624"/>
      <c r="DV7" s="624"/>
      <c r="DW7" s="624"/>
      <c r="DX7" s="624"/>
      <c r="DY7" s="624"/>
      <c r="DZ7" s="624"/>
      <c r="EA7" s="624"/>
      <c r="EB7" s="624"/>
      <c r="EC7" s="633"/>
    </row>
    <row r="8" spans="2:143" ht="11.25" customHeight="1" x14ac:dyDescent="0.15">
      <c r="B8" s="620" t="s">
        <v>227</v>
      </c>
      <c r="C8" s="621"/>
      <c r="D8" s="621"/>
      <c r="E8" s="621"/>
      <c r="F8" s="621"/>
      <c r="G8" s="621"/>
      <c r="H8" s="621"/>
      <c r="I8" s="621"/>
      <c r="J8" s="621"/>
      <c r="K8" s="621"/>
      <c r="L8" s="621"/>
      <c r="M8" s="621"/>
      <c r="N8" s="621"/>
      <c r="O8" s="621"/>
      <c r="P8" s="621"/>
      <c r="Q8" s="622"/>
      <c r="R8" s="623">
        <v>47501</v>
      </c>
      <c r="S8" s="624"/>
      <c r="T8" s="624"/>
      <c r="U8" s="624"/>
      <c r="V8" s="624"/>
      <c r="W8" s="624"/>
      <c r="X8" s="624"/>
      <c r="Y8" s="625"/>
      <c r="Z8" s="626">
        <v>0.1</v>
      </c>
      <c r="AA8" s="626"/>
      <c r="AB8" s="626"/>
      <c r="AC8" s="626"/>
      <c r="AD8" s="627">
        <v>47501</v>
      </c>
      <c r="AE8" s="627"/>
      <c r="AF8" s="627"/>
      <c r="AG8" s="627"/>
      <c r="AH8" s="627"/>
      <c r="AI8" s="627"/>
      <c r="AJ8" s="627"/>
      <c r="AK8" s="627"/>
      <c r="AL8" s="628">
        <v>0.2</v>
      </c>
      <c r="AM8" s="629"/>
      <c r="AN8" s="629"/>
      <c r="AO8" s="630"/>
      <c r="AP8" s="620" t="s">
        <v>228</v>
      </c>
      <c r="AQ8" s="621"/>
      <c r="AR8" s="621"/>
      <c r="AS8" s="621"/>
      <c r="AT8" s="621"/>
      <c r="AU8" s="621"/>
      <c r="AV8" s="621"/>
      <c r="AW8" s="621"/>
      <c r="AX8" s="621"/>
      <c r="AY8" s="621"/>
      <c r="AZ8" s="621"/>
      <c r="BA8" s="621"/>
      <c r="BB8" s="621"/>
      <c r="BC8" s="621"/>
      <c r="BD8" s="621"/>
      <c r="BE8" s="621"/>
      <c r="BF8" s="622"/>
      <c r="BG8" s="623">
        <v>90492</v>
      </c>
      <c r="BH8" s="624"/>
      <c r="BI8" s="624"/>
      <c r="BJ8" s="624"/>
      <c r="BK8" s="624"/>
      <c r="BL8" s="624"/>
      <c r="BM8" s="624"/>
      <c r="BN8" s="625"/>
      <c r="BO8" s="626">
        <v>1.7</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11048937</v>
      </c>
      <c r="CS8" s="624"/>
      <c r="CT8" s="624"/>
      <c r="CU8" s="624"/>
      <c r="CV8" s="624"/>
      <c r="CW8" s="624"/>
      <c r="CX8" s="624"/>
      <c r="CY8" s="625"/>
      <c r="CZ8" s="626">
        <v>28.9</v>
      </c>
      <c r="DA8" s="626"/>
      <c r="DB8" s="626"/>
      <c r="DC8" s="626"/>
      <c r="DD8" s="632">
        <v>65044</v>
      </c>
      <c r="DE8" s="624"/>
      <c r="DF8" s="624"/>
      <c r="DG8" s="624"/>
      <c r="DH8" s="624"/>
      <c r="DI8" s="624"/>
      <c r="DJ8" s="624"/>
      <c r="DK8" s="624"/>
      <c r="DL8" s="624"/>
      <c r="DM8" s="624"/>
      <c r="DN8" s="624"/>
      <c r="DO8" s="624"/>
      <c r="DP8" s="625"/>
      <c r="DQ8" s="632">
        <v>6560705</v>
      </c>
      <c r="DR8" s="624"/>
      <c r="DS8" s="624"/>
      <c r="DT8" s="624"/>
      <c r="DU8" s="624"/>
      <c r="DV8" s="624"/>
      <c r="DW8" s="624"/>
      <c r="DX8" s="624"/>
      <c r="DY8" s="624"/>
      <c r="DZ8" s="624"/>
      <c r="EA8" s="624"/>
      <c r="EB8" s="624"/>
      <c r="EC8" s="633"/>
    </row>
    <row r="9" spans="2:143" ht="11.25" customHeight="1" x14ac:dyDescent="0.15">
      <c r="B9" s="620" t="s">
        <v>230</v>
      </c>
      <c r="C9" s="621"/>
      <c r="D9" s="621"/>
      <c r="E9" s="621"/>
      <c r="F9" s="621"/>
      <c r="G9" s="621"/>
      <c r="H9" s="621"/>
      <c r="I9" s="621"/>
      <c r="J9" s="621"/>
      <c r="K9" s="621"/>
      <c r="L9" s="621"/>
      <c r="M9" s="621"/>
      <c r="N9" s="621"/>
      <c r="O9" s="621"/>
      <c r="P9" s="621"/>
      <c r="Q9" s="622"/>
      <c r="R9" s="623">
        <v>48417</v>
      </c>
      <c r="S9" s="624"/>
      <c r="T9" s="624"/>
      <c r="U9" s="624"/>
      <c r="V9" s="624"/>
      <c r="W9" s="624"/>
      <c r="X9" s="624"/>
      <c r="Y9" s="625"/>
      <c r="Z9" s="626">
        <v>0.1</v>
      </c>
      <c r="AA9" s="626"/>
      <c r="AB9" s="626"/>
      <c r="AC9" s="626"/>
      <c r="AD9" s="627">
        <v>48417</v>
      </c>
      <c r="AE9" s="627"/>
      <c r="AF9" s="627"/>
      <c r="AG9" s="627"/>
      <c r="AH9" s="627"/>
      <c r="AI9" s="627"/>
      <c r="AJ9" s="627"/>
      <c r="AK9" s="627"/>
      <c r="AL9" s="628">
        <v>0.2</v>
      </c>
      <c r="AM9" s="629"/>
      <c r="AN9" s="629"/>
      <c r="AO9" s="630"/>
      <c r="AP9" s="620" t="s">
        <v>231</v>
      </c>
      <c r="AQ9" s="621"/>
      <c r="AR9" s="621"/>
      <c r="AS9" s="621"/>
      <c r="AT9" s="621"/>
      <c r="AU9" s="621"/>
      <c r="AV9" s="621"/>
      <c r="AW9" s="621"/>
      <c r="AX9" s="621"/>
      <c r="AY9" s="621"/>
      <c r="AZ9" s="621"/>
      <c r="BA9" s="621"/>
      <c r="BB9" s="621"/>
      <c r="BC9" s="621"/>
      <c r="BD9" s="621"/>
      <c r="BE9" s="621"/>
      <c r="BF9" s="622"/>
      <c r="BG9" s="623">
        <v>1922264</v>
      </c>
      <c r="BH9" s="624"/>
      <c r="BI9" s="624"/>
      <c r="BJ9" s="624"/>
      <c r="BK9" s="624"/>
      <c r="BL9" s="624"/>
      <c r="BM9" s="624"/>
      <c r="BN9" s="625"/>
      <c r="BO9" s="626">
        <v>36.4</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5007671</v>
      </c>
      <c r="CS9" s="624"/>
      <c r="CT9" s="624"/>
      <c r="CU9" s="624"/>
      <c r="CV9" s="624"/>
      <c r="CW9" s="624"/>
      <c r="CX9" s="624"/>
      <c r="CY9" s="625"/>
      <c r="CZ9" s="626">
        <v>13.1</v>
      </c>
      <c r="DA9" s="626"/>
      <c r="DB9" s="626"/>
      <c r="DC9" s="626"/>
      <c r="DD9" s="632">
        <v>316036</v>
      </c>
      <c r="DE9" s="624"/>
      <c r="DF9" s="624"/>
      <c r="DG9" s="624"/>
      <c r="DH9" s="624"/>
      <c r="DI9" s="624"/>
      <c r="DJ9" s="624"/>
      <c r="DK9" s="624"/>
      <c r="DL9" s="624"/>
      <c r="DM9" s="624"/>
      <c r="DN9" s="624"/>
      <c r="DO9" s="624"/>
      <c r="DP9" s="625"/>
      <c r="DQ9" s="632">
        <v>3658201</v>
      </c>
      <c r="DR9" s="624"/>
      <c r="DS9" s="624"/>
      <c r="DT9" s="624"/>
      <c r="DU9" s="624"/>
      <c r="DV9" s="624"/>
      <c r="DW9" s="624"/>
      <c r="DX9" s="624"/>
      <c r="DY9" s="624"/>
      <c r="DZ9" s="624"/>
      <c r="EA9" s="624"/>
      <c r="EB9" s="624"/>
      <c r="EC9" s="633"/>
    </row>
    <row r="10" spans="2:143" ht="11.25" customHeight="1" x14ac:dyDescent="0.15">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138156</v>
      </c>
      <c r="BH10" s="624"/>
      <c r="BI10" s="624"/>
      <c r="BJ10" s="624"/>
      <c r="BK10" s="624"/>
      <c r="BL10" s="624"/>
      <c r="BM10" s="624"/>
      <c r="BN10" s="625"/>
      <c r="BO10" s="626">
        <v>2.6</v>
      </c>
      <c r="BP10" s="626"/>
      <c r="BQ10" s="626"/>
      <c r="BR10" s="626"/>
      <c r="BS10" s="627">
        <v>23153</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v>13175</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8175</v>
      </c>
      <c r="DR10" s="624"/>
      <c r="DS10" s="624"/>
      <c r="DT10" s="624"/>
      <c r="DU10" s="624"/>
      <c r="DV10" s="624"/>
      <c r="DW10" s="624"/>
      <c r="DX10" s="624"/>
      <c r="DY10" s="624"/>
      <c r="DZ10" s="624"/>
      <c r="EA10" s="624"/>
      <c r="EB10" s="624"/>
      <c r="EC10" s="633"/>
    </row>
    <row r="11" spans="2:143" ht="11.25" customHeight="1" x14ac:dyDescent="0.15">
      <c r="B11" s="620" t="s">
        <v>236</v>
      </c>
      <c r="C11" s="621"/>
      <c r="D11" s="621"/>
      <c r="E11" s="621"/>
      <c r="F11" s="621"/>
      <c r="G11" s="621"/>
      <c r="H11" s="621"/>
      <c r="I11" s="621"/>
      <c r="J11" s="621"/>
      <c r="K11" s="621"/>
      <c r="L11" s="621"/>
      <c r="M11" s="621"/>
      <c r="N11" s="621"/>
      <c r="O11" s="621"/>
      <c r="P11" s="621"/>
      <c r="Q11" s="622"/>
      <c r="R11" s="623">
        <v>1224613</v>
      </c>
      <c r="S11" s="624"/>
      <c r="T11" s="624"/>
      <c r="U11" s="624"/>
      <c r="V11" s="624"/>
      <c r="W11" s="624"/>
      <c r="X11" s="624"/>
      <c r="Y11" s="625"/>
      <c r="Z11" s="628">
        <v>3.1</v>
      </c>
      <c r="AA11" s="629"/>
      <c r="AB11" s="629"/>
      <c r="AC11" s="635"/>
      <c r="AD11" s="632">
        <v>1224613</v>
      </c>
      <c r="AE11" s="624"/>
      <c r="AF11" s="624"/>
      <c r="AG11" s="624"/>
      <c r="AH11" s="624"/>
      <c r="AI11" s="624"/>
      <c r="AJ11" s="624"/>
      <c r="AK11" s="625"/>
      <c r="AL11" s="628">
        <v>5.8</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110457</v>
      </c>
      <c r="BH11" s="624"/>
      <c r="BI11" s="624"/>
      <c r="BJ11" s="624"/>
      <c r="BK11" s="624"/>
      <c r="BL11" s="624"/>
      <c r="BM11" s="624"/>
      <c r="BN11" s="625"/>
      <c r="BO11" s="626">
        <v>2.1</v>
      </c>
      <c r="BP11" s="626"/>
      <c r="BQ11" s="626"/>
      <c r="BR11" s="626"/>
      <c r="BS11" s="627">
        <v>31516</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1734595</v>
      </c>
      <c r="CS11" s="624"/>
      <c r="CT11" s="624"/>
      <c r="CU11" s="624"/>
      <c r="CV11" s="624"/>
      <c r="CW11" s="624"/>
      <c r="CX11" s="624"/>
      <c r="CY11" s="625"/>
      <c r="CZ11" s="626">
        <v>4.5</v>
      </c>
      <c r="DA11" s="626"/>
      <c r="DB11" s="626"/>
      <c r="DC11" s="626"/>
      <c r="DD11" s="632">
        <v>480111</v>
      </c>
      <c r="DE11" s="624"/>
      <c r="DF11" s="624"/>
      <c r="DG11" s="624"/>
      <c r="DH11" s="624"/>
      <c r="DI11" s="624"/>
      <c r="DJ11" s="624"/>
      <c r="DK11" s="624"/>
      <c r="DL11" s="624"/>
      <c r="DM11" s="624"/>
      <c r="DN11" s="624"/>
      <c r="DO11" s="624"/>
      <c r="DP11" s="625"/>
      <c r="DQ11" s="632">
        <v>760380</v>
      </c>
      <c r="DR11" s="624"/>
      <c r="DS11" s="624"/>
      <c r="DT11" s="624"/>
      <c r="DU11" s="624"/>
      <c r="DV11" s="624"/>
      <c r="DW11" s="624"/>
      <c r="DX11" s="624"/>
      <c r="DY11" s="624"/>
      <c r="DZ11" s="624"/>
      <c r="EA11" s="624"/>
      <c r="EB11" s="624"/>
      <c r="EC11" s="633"/>
    </row>
    <row r="12" spans="2:143" ht="11.25" customHeight="1" x14ac:dyDescent="0.15">
      <c r="B12" s="620" t="s">
        <v>239</v>
      </c>
      <c r="C12" s="621"/>
      <c r="D12" s="621"/>
      <c r="E12" s="621"/>
      <c r="F12" s="621"/>
      <c r="G12" s="621"/>
      <c r="H12" s="621"/>
      <c r="I12" s="621"/>
      <c r="J12" s="621"/>
      <c r="K12" s="621"/>
      <c r="L12" s="621"/>
      <c r="M12" s="621"/>
      <c r="N12" s="621"/>
      <c r="O12" s="621"/>
      <c r="P12" s="621"/>
      <c r="Q12" s="622"/>
      <c r="R12" s="623">
        <v>10153</v>
      </c>
      <c r="S12" s="624"/>
      <c r="T12" s="624"/>
      <c r="U12" s="624"/>
      <c r="V12" s="624"/>
      <c r="W12" s="624"/>
      <c r="X12" s="624"/>
      <c r="Y12" s="625"/>
      <c r="Z12" s="626">
        <v>0</v>
      </c>
      <c r="AA12" s="626"/>
      <c r="AB12" s="626"/>
      <c r="AC12" s="626"/>
      <c r="AD12" s="627">
        <v>10153</v>
      </c>
      <c r="AE12" s="627"/>
      <c r="AF12" s="627"/>
      <c r="AG12" s="627"/>
      <c r="AH12" s="627"/>
      <c r="AI12" s="627"/>
      <c r="AJ12" s="627"/>
      <c r="AK12" s="627"/>
      <c r="AL12" s="628">
        <v>0</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2417459</v>
      </c>
      <c r="BH12" s="624"/>
      <c r="BI12" s="624"/>
      <c r="BJ12" s="624"/>
      <c r="BK12" s="624"/>
      <c r="BL12" s="624"/>
      <c r="BM12" s="624"/>
      <c r="BN12" s="625"/>
      <c r="BO12" s="626">
        <v>45.8</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1351992</v>
      </c>
      <c r="CS12" s="624"/>
      <c r="CT12" s="624"/>
      <c r="CU12" s="624"/>
      <c r="CV12" s="624"/>
      <c r="CW12" s="624"/>
      <c r="CX12" s="624"/>
      <c r="CY12" s="625"/>
      <c r="CZ12" s="626">
        <v>3.5</v>
      </c>
      <c r="DA12" s="626"/>
      <c r="DB12" s="626"/>
      <c r="DC12" s="626"/>
      <c r="DD12" s="632">
        <v>343852</v>
      </c>
      <c r="DE12" s="624"/>
      <c r="DF12" s="624"/>
      <c r="DG12" s="624"/>
      <c r="DH12" s="624"/>
      <c r="DI12" s="624"/>
      <c r="DJ12" s="624"/>
      <c r="DK12" s="624"/>
      <c r="DL12" s="624"/>
      <c r="DM12" s="624"/>
      <c r="DN12" s="624"/>
      <c r="DO12" s="624"/>
      <c r="DP12" s="625"/>
      <c r="DQ12" s="632">
        <v>858242</v>
      </c>
      <c r="DR12" s="624"/>
      <c r="DS12" s="624"/>
      <c r="DT12" s="624"/>
      <c r="DU12" s="624"/>
      <c r="DV12" s="624"/>
      <c r="DW12" s="624"/>
      <c r="DX12" s="624"/>
      <c r="DY12" s="624"/>
      <c r="DZ12" s="624"/>
      <c r="EA12" s="624"/>
      <c r="EB12" s="624"/>
      <c r="EC12" s="633"/>
    </row>
    <row r="13" spans="2:143" ht="11.25" customHeight="1" x14ac:dyDescent="0.15">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2407355</v>
      </c>
      <c r="BH13" s="624"/>
      <c r="BI13" s="624"/>
      <c r="BJ13" s="624"/>
      <c r="BK13" s="624"/>
      <c r="BL13" s="624"/>
      <c r="BM13" s="624"/>
      <c r="BN13" s="625"/>
      <c r="BO13" s="626">
        <v>45.6</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3267716</v>
      </c>
      <c r="CS13" s="624"/>
      <c r="CT13" s="624"/>
      <c r="CU13" s="624"/>
      <c r="CV13" s="624"/>
      <c r="CW13" s="624"/>
      <c r="CX13" s="624"/>
      <c r="CY13" s="625"/>
      <c r="CZ13" s="626">
        <v>8.6</v>
      </c>
      <c r="DA13" s="626"/>
      <c r="DB13" s="626"/>
      <c r="DC13" s="626"/>
      <c r="DD13" s="632">
        <v>1156347</v>
      </c>
      <c r="DE13" s="624"/>
      <c r="DF13" s="624"/>
      <c r="DG13" s="624"/>
      <c r="DH13" s="624"/>
      <c r="DI13" s="624"/>
      <c r="DJ13" s="624"/>
      <c r="DK13" s="624"/>
      <c r="DL13" s="624"/>
      <c r="DM13" s="624"/>
      <c r="DN13" s="624"/>
      <c r="DO13" s="624"/>
      <c r="DP13" s="625"/>
      <c r="DQ13" s="632">
        <v>1794792</v>
      </c>
      <c r="DR13" s="624"/>
      <c r="DS13" s="624"/>
      <c r="DT13" s="624"/>
      <c r="DU13" s="624"/>
      <c r="DV13" s="624"/>
      <c r="DW13" s="624"/>
      <c r="DX13" s="624"/>
      <c r="DY13" s="624"/>
      <c r="DZ13" s="624"/>
      <c r="EA13" s="624"/>
      <c r="EB13" s="624"/>
      <c r="EC13" s="633"/>
    </row>
    <row r="14" spans="2:143" ht="11.25" customHeight="1" x14ac:dyDescent="0.15">
      <c r="B14" s="620" t="s">
        <v>245</v>
      </c>
      <c r="C14" s="621"/>
      <c r="D14" s="621"/>
      <c r="E14" s="621"/>
      <c r="F14" s="621"/>
      <c r="G14" s="621"/>
      <c r="H14" s="621"/>
      <c r="I14" s="621"/>
      <c r="J14" s="621"/>
      <c r="K14" s="621"/>
      <c r="L14" s="621"/>
      <c r="M14" s="621"/>
      <c r="N14" s="621"/>
      <c r="O14" s="621"/>
      <c r="P14" s="621"/>
      <c r="Q14" s="622"/>
      <c r="R14" s="623">
        <v>3210</v>
      </c>
      <c r="S14" s="624"/>
      <c r="T14" s="624"/>
      <c r="U14" s="624"/>
      <c r="V14" s="624"/>
      <c r="W14" s="624"/>
      <c r="X14" s="624"/>
      <c r="Y14" s="625"/>
      <c r="Z14" s="626">
        <v>0</v>
      </c>
      <c r="AA14" s="626"/>
      <c r="AB14" s="626"/>
      <c r="AC14" s="626"/>
      <c r="AD14" s="627">
        <v>3210</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236503</v>
      </c>
      <c r="BH14" s="624"/>
      <c r="BI14" s="624"/>
      <c r="BJ14" s="624"/>
      <c r="BK14" s="624"/>
      <c r="BL14" s="624"/>
      <c r="BM14" s="624"/>
      <c r="BN14" s="625"/>
      <c r="BO14" s="626">
        <v>4.5</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1390606</v>
      </c>
      <c r="CS14" s="624"/>
      <c r="CT14" s="624"/>
      <c r="CU14" s="624"/>
      <c r="CV14" s="624"/>
      <c r="CW14" s="624"/>
      <c r="CX14" s="624"/>
      <c r="CY14" s="625"/>
      <c r="CZ14" s="626">
        <v>3.6</v>
      </c>
      <c r="DA14" s="626"/>
      <c r="DB14" s="626"/>
      <c r="DC14" s="626"/>
      <c r="DD14" s="632">
        <v>349752</v>
      </c>
      <c r="DE14" s="624"/>
      <c r="DF14" s="624"/>
      <c r="DG14" s="624"/>
      <c r="DH14" s="624"/>
      <c r="DI14" s="624"/>
      <c r="DJ14" s="624"/>
      <c r="DK14" s="624"/>
      <c r="DL14" s="624"/>
      <c r="DM14" s="624"/>
      <c r="DN14" s="624"/>
      <c r="DO14" s="624"/>
      <c r="DP14" s="625"/>
      <c r="DQ14" s="632">
        <v>1027453</v>
      </c>
      <c r="DR14" s="624"/>
      <c r="DS14" s="624"/>
      <c r="DT14" s="624"/>
      <c r="DU14" s="624"/>
      <c r="DV14" s="624"/>
      <c r="DW14" s="624"/>
      <c r="DX14" s="624"/>
      <c r="DY14" s="624"/>
      <c r="DZ14" s="624"/>
      <c r="EA14" s="624"/>
      <c r="EB14" s="624"/>
      <c r="EC14" s="633"/>
    </row>
    <row r="15" spans="2:143" ht="11.25" customHeight="1" x14ac:dyDescent="0.15">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315042</v>
      </c>
      <c r="BH15" s="624"/>
      <c r="BI15" s="624"/>
      <c r="BJ15" s="624"/>
      <c r="BK15" s="624"/>
      <c r="BL15" s="624"/>
      <c r="BM15" s="624"/>
      <c r="BN15" s="625"/>
      <c r="BO15" s="626">
        <v>6</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3217771</v>
      </c>
      <c r="CS15" s="624"/>
      <c r="CT15" s="624"/>
      <c r="CU15" s="624"/>
      <c r="CV15" s="624"/>
      <c r="CW15" s="624"/>
      <c r="CX15" s="624"/>
      <c r="CY15" s="625"/>
      <c r="CZ15" s="626">
        <v>8.4</v>
      </c>
      <c r="DA15" s="626"/>
      <c r="DB15" s="626"/>
      <c r="DC15" s="626"/>
      <c r="DD15" s="632">
        <v>899670</v>
      </c>
      <c r="DE15" s="624"/>
      <c r="DF15" s="624"/>
      <c r="DG15" s="624"/>
      <c r="DH15" s="624"/>
      <c r="DI15" s="624"/>
      <c r="DJ15" s="624"/>
      <c r="DK15" s="624"/>
      <c r="DL15" s="624"/>
      <c r="DM15" s="624"/>
      <c r="DN15" s="624"/>
      <c r="DO15" s="624"/>
      <c r="DP15" s="625"/>
      <c r="DQ15" s="632">
        <v>2083979</v>
      </c>
      <c r="DR15" s="624"/>
      <c r="DS15" s="624"/>
      <c r="DT15" s="624"/>
      <c r="DU15" s="624"/>
      <c r="DV15" s="624"/>
      <c r="DW15" s="624"/>
      <c r="DX15" s="624"/>
      <c r="DY15" s="624"/>
      <c r="DZ15" s="624"/>
      <c r="EA15" s="624"/>
      <c r="EB15" s="624"/>
      <c r="EC15" s="633"/>
    </row>
    <row r="16" spans="2:143" ht="11.25" customHeight="1" x14ac:dyDescent="0.15">
      <c r="B16" s="620" t="s">
        <v>251</v>
      </c>
      <c r="C16" s="621"/>
      <c r="D16" s="621"/>
      <c r="E16" s="621"/>
      <c r="F16" s="621"/>
      <c r="G16" s="621"/>
      <c r="H16" s="621"/>
      <c r="I16" s="621"/>
      <c r="J16" s="621"/>
      <c r="K16" s="621"/>
      <c r="L16" s="621"/>
      <c r="M16" s="621"/>
      <c r="N16" s="621"/>
      <c r="O16" s="621"/>
      <c r="P16" s="621"/>
      <c r="Q16" s="622"/>
      <c r="R16" s="623">
        <v>58320</v>
      </c>
      <c r="S16" s="624"/>
      <c r="T16" s="624"/>
      <c r="U16" s="624"/>
      <c r="V16" s="624"/>
      <c r="W16" s="624"/>
      <c r="X16" s="624"/>
      <c r="Y16" s="625"/>
      <c r="Z16" s="626">
        <v>0.1</v>
      </c>
      <c r="AA16" s="626"/>
      <c r="AB16" s="626"/>
      <c r="AC16" s="626"/>
      <c r="AD16" s="627">
        <v>58320</v>
      </c>
      <c r="AE16" s="627"/>
      <c r="AF16" s="627"/>
      <c r="AG16" s="627"/>
      <c r="AH16" s="627"/>
      <c r="AI16" s="627"/>
      <c r="AJ16" s="627"/>
      <c r="AK16" s="627"/>
      <c r="AL16" s="628">
        <v>0.3</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v>138</v>
      </c>
      <c r="BH16" s="624"/>
      <c r="BI16" s="624"/>
      <c r="BJ16" s="624"/>
      <c r="BK16" s="624"/>
      <c r="BL16" s="624"/>
      <c r="BM16" s="624"/>
      <c r="BN16" s="625"/>
      <c r="BO16" s="626">
        <v>0</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137427</v>
      </c>
      <c r="CS16" s="624"/>
      <c r="CT16" s="624"/>
      <c r="CU16" s="624"/>
      <c r="CV16" s="624"/>
      <c r="CW16" s="624"/>
      <c r="CX16" s="624"/>
      <c r="CY16" s="625"/>
      <c r="CZ16" s="626">
        <v>0.4</v>
      </c>
      <c r="DA16" s="626"/>
      <c r="DB16" s="626"/>
      <c r="DC16" s="626"/>
      <c r="DD16" s="632" t="s">
        <v>122</v>
      </c>
      <c r="DE16" s="624"/>
      <c r="DF16" s="624"/>
      <c r="DG16" s="624"/>
      <c r="DH16" s="624"/>
      <c r="DI16" s="624"/>
      <c r="DJ16" s="624"/>
      <c r="DK16" s="624"/>
      <c r="DL16" s="624"/>
      <c r="DM16" s="624"/>
      <c r="DN16" s="624"/>
      <c r="DO16" s="624"/>
      <c r="DP16" s="625"/>
      <c r="DQ16" s="632">
        <v>70091</v>
      </c>
      <c r="DR16" s="624"/>
      <c r="DS16" s="624"/>
      <c r="DT16" s="624"/>
      <c r="DU16" s="624"/>
      <c r="DV16" s="624"/>
      <c r="DW16" s="624"/>
      <c r="DX16" s="624"/>
      <c r="DY16" s="624"/>
      <c r="DZ16" s="624"/>
      <c r="EA16" s="624"/>
      <c r="EB16" s="624"/>
      <c r="EC16" s="633"/>
    </row>
    <row r="17" spans="2:133" ht="11.25" customHeight="1" x14ac:dyDescent="0.15">
      <c r="B17" s="620" t="s">
        <v>254</v>
      </c>
      <c r="C17" s="621"/>
      <c r="D17" s="621"/>
      <c r="E17" s="621"/>
      <c r="F17" s="621"/>
      <c r="G17" s="621"/>
      <c r="H17" s="621"/>
      <c r="I17" s="621"/>
      <c r="J17" s="621"/>
      <c r="K17" s="621"/>
      <c r="L17" s="621"/>
      <c r="M17" s="621"/>
      <c r="N17" s="621"/>
      <c r="O17" s="621"/>
      <c r="P17" s="621"/>
      <c r="Q17" s="622"/>
      <c r="R17" s="623">
        <v>143266</v>
      </c>
      <c r="S17" s="624"/>
      <c r="T17" s="624"/>
      <c r="U17" s="624"/>
      <c r="V17" s="624"/>
      <c r="W17" s="624"/>
      <c r="X17" s="624"/>
      <c r="Y17" s="625"/>
      <c r="Z17" s="626">
        <v>0.4</v>
      </c>
      <c r="AA17" s="626"/>
      <c r="AB17" s="626"/>
      <c r="AC17" s="626"/>
      <c r="AD17" s="627">
        <v>143266</v>
      </c>
      <c r="AE17" s="627"/>
      <c r="AF17" s="627"/>
      <c r="AG17" s="627"/>
      <c r="AH17" s="627"/>
      <c r="AI17" s="627"/>
      <c r="AJ17" s="627"/>
      <c r="AK17" s="627"/>
      <c r="AL17" s="628">
        <v>0.7</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4509406</v>
      </c>
      <c r="CS17" s="624"/>
      <c r="CT17" s="624"/>
      <c r="CU17" s="624"/>
      <c r="CV17" s="624"/>
      <c r="CW17" s="624"/>
      <c r="CX17" s="624"/>
      <c r="CY17" s="625"/>
      <c r="CZ17" s="626">
        <v>11.8</v>
      </c>
      <c r="DA17" s="626"/>
      <c r="DB17" s="626"/>
      <c r="DC17" s="626"/>
      <c r="DD17" s="632" t="s">
        <v>122</v>
      </c>
      <c r="DE17" s="624"/>
      <c r="DF17" s="624"/>
      <c r="DG17" s="624"/>
      <c r="DH17" s="624"/>
      <c r="DI17" s="624"/>
      <c r="DJ17" s="624"/>
      <c r="DK17" s="624"/>
      <c r="DL17" s="624"/>
      <c r="DM17" s="624"/>
      <c r="DN17" s="624"/>
      <c r="DO17" s="624"/>
      <c r="DP17" s="625"/>
      <c r="DQ17" s="632">
        <v>4482883</v>
      </c>
      <c r="DR17" s="624"/>
      <c r="DS17" s="624"/>
      <c r="DT17" s="624"/>
      <c r="DU17" s="624"/>
      <c r="DV17" s="624"/>
      <c r="DW17" s="624"/>
      <c r="DX17" s="624"/>
      <c r="DY17" s="624"/>
      <c r="DZ17" s="624"/>
      <c r="EA17" s="624"/>
      <c r="EB17" s="624"/>
      <c r="EC17" s="633"/>
    </row>
    <row r="18" spans="2:133" ht="11.25" customHeight="1" x14ac:dyDescent="0.15">
      <c r="B18" s="620" t="s">
        <v>257</v>
      </c>
      <c r="C18" s="621"/>
      <c r="D18" s="621"/>
      <c r="E18" s="621"/>
      <c r="F18" s="621"/>
      <c r="G18" s="621"/>
      <c r="H18" s="621"/>
      <c r="I18" s="621"/>
      <c r="J18" s="621"/>
      <c r="K18" s="621"/>
      <c r="L18" s="621"/>
      <c r="M18" s="621"/>
      <c r="N18" s="621"/>
      <c r="O18" s="621"/>
      <c r="P18" s="621"/>
      <c r="Q18" s="622"/>
      <c r="R18" s="623">
        <v>44738</v>
      </c>
      <c r="S18" s="624"/>
      <c r="T18" s="624"/>
      <c r="U18" s="624"/>
      <c r="V18" s="624"/>
      <c r="W18" s="624"/>
      <c r="X18" s="624"/>
      <c r="Y18" s="625"/>
      <c r="Z18" s="626">
        <v>0.1</v>
      </c>
      <c r="AA18" s="626"/>
      <c r="AB18" s="626"/>
      <c r="AC18" s="626"/>
      <c r="AD18" s="627">
        <v>44738</v>
      </c>
      <c r="AE18" s="627"/>
      <c r="AF18" s="627"/>
      <c r="AG18" s="627"/>
      <c r="AH18" s="627"/>
      <c r="AI18" s="627"/>
      <c r="AJ18" s="627"/>
      <c r="AK18" s="627"/>
      <c r="AL18" s="628">
        <v>0.2</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260</v>
      </c>
      <c r="C19" s="621"/>
      <c r="D19" s="621"/>
      <c r="E19" s="621"/>
      <c r="F19" s="621"/>
      <c r="G19" s="621"/>
      <c r="H19" s="621"/>
      <c r="I19" s="621"/>
      <c r="J19" s="621"/>
      <c r="K19" s="621"/>
      <c r="L19" s="621"/>
      <c r="M19" s="621"/>
      <c r="N19" s="621"/>
      <c r="O19" s="621"/>
      <c r="P19" s="621"/>
      <c r="Q19" s="622"/>
      <c r="R19" s="623">
        <v>33952</v>
      </c>
      <c r="S19" s="624"/>
      <c r="T19" s="624"/>
      <c r="U19" s="624"/>
      <c r="V19" s="624"/>
      <c r="W19" s="624"/>
      <c r="X19" s="624"/>
      <c r="Y19" s="625"/>
      <c r="Z19" s="626">
        <v>0.1</v>
      </c>
      <c r="AA19" s="626"/>
      <c r="AB19" s="626"/>
      <c r="AC19" s="626"/>
      <c r="AD19" s="627">
        <v>33952</v>
      </c>
      <c r="AE19" s="627"/>
      <c r="AF19" s="627"/>
      <c r="AG19" s="627"/>
      <c r="AH19" s="627"/>
      <c r="AI19" s="627"/>
      <c r="AJ19" s="627"/>
      <c r="AK19" s="627"/>
      <c r="AL19" s="628">
        <v>0.2</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v>46765</v>
      </c>
      <c r="BH19" s="624"/>
      <c r="BI19" s="624"/>
      <c r="BJ19" s="624"/>
      <c r="BK19" s="624"/>
      <c r="BL19" s="624"/>
      <c r="BM19" s="624"/>
      <c r="BN19" s="625"/>
      <c r="BO19" s="626">
        <v>0.9</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263</v>
      </c>
      <c r="C20" s="637"/>
      <c r="D20" s="637"/>
      <c r="E20" s="637"/>
      <c r="F20" s="637"/>
      <c r="G20" s="637"/>
      <c r="H20" s="637"/>
      <c r="I20" s="637"/>
      <c r="J20" s="637"/>
      <c r="K20" s="637"/>
      <c r="L20" s="637"/>
      <c r="M20" s="637"/>
      <c r="N20" s="637"/>
      <c r="O20" s="637"/>
      <c r="P20" s="637"/>
      <c r="Q20" s="638"/>
      <c r="R20" s="623">
        <v>10786</v>
      </c>
      <c r="S20" s="624"/>
      <c r="T20" s="624"/>
      <c r="U20" s="624"/>
      <c r="V20" s="624"/>
      <c r="W20" s="624"/>
      <c r="X20" s="624"/>
      <c r="Y20" s="625"/>
      <c r="Z20" s="626">
        <v>0</v>
      </c>
      <c r="AA20" s="626"/>
      <c r="AB20" s="626"/>
      <c r="AC20" s="626"/>
      <c r="AD20" s="627">
        <v>10786</v>
      </c>
      <c r="AE20" s="627"/>
      <c r="AF20" s="627"/>
      <c r="AG20" s="627"/>
      <c r="AH20" s="627"/>
      <c r="AI20" s="627"/>
      <c r="AJ20" s="627"/>
      <c r="AK20" s="627"/>
      <c r="AL20" s="628">
        <v>0.1</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v>46765</v>
      </c>
      <c r="BH20" s="624"/>
      <c r="BI20" s="624"/>
      <c r="BJ20" s="624"/>
      <c r="BK20" s="624"/>
      <c r="BL20" s="624"/>
      <c r="BM20" s="624"/>
      <c r="BN20" s="625"/>
      <c r="BO20" s="626">
        <v>0.9</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38209667</v>
      </c>
      <c r="CS20" s="624"/>
      <c r="CT20" s="624"/>
      <c r="CU20" s="624"/>
      <c r="CV20" s="624"/>
      <c r="CW20" s="624"/>
      <c r="CX20" s="624"/>
      <c r="CY20" s="625"/>
      <c r="CZ20" s="626">
        <v>100</v>
      </c>
      <c r="DA20" s="626"/>
      <c r="DB20" s="626"/>
      <c r="DC20" s="626"/>
      <c r="DD20" s="632">
        <v>4165175</v>
      </c>
      <c r="DE20" s="624"/>
      <c r="DF20" s="624"/>
      <c r="DG20" s="624"/>
      <c r="DH20" s="624"/>
      <c r="DI20" s="624"/>
      <c r="DJ20" s="624"/>
      <c r="DK20" s="624"/>
      <c r="DL20" s="624"/>
      <c r="DM20" s="624"/>
      <c r="DN20" s="624"/>
      <c r="DO20" s="624"/>
      <c r="DP20" s="625"/>
      <c r="DQ20" s="632">
        <v>24858335</v>
      </c>
      <c r="DR20" s="624"/>
      <c r="DS20" s="624"/>
      <c r="DT20" s="624"/>
      <c r="DU20" s="624"/>
      <c r="DV20" s="624"/>
      <c r="DW20" s="624"/>
      <c r="DX20" s="624"/>
      <c r="DY20" s="624"/>
      <c r="DZ20" s="624"/>
      <c r="EA20" s="624"/>
      <c r="EB20" s="624"/>
      <c r="EC20" s="633"/>
    </row>
    <row r="21" spans="2:133" ht="11.25" customHeight="1" x14ac:dyDescent="0.15">
      <c r="B21" s="620" t="s">
        <v>266</v>
      </c>
      <c r="C21" s="621"/>
      <c r="D21" s="621"/>
      <c r="E21" s="621"/>
      <c r="F21" s="621"/>
      <c r="G21" s="621"/>
      <c r="H21" s="621"/>
      <c r="I21" s="621"/>
      <c r="J21" s="621"/>
      <c r="K21" s="621"/>
      <c r="L21" s="621"/>
      <c r="M21" s="621"/>
      <c r="N21" s="621"/>
      <c r="O21" s="621"/>
      <c r="P21" s="621"/>
      <c r="Q21" s="622"/>
      <c r="R21" s="623">
        <v>15376958</v>
      </c>
      <c r="S21" s="624"/>
      <c r="T21" s="624"/>
      <c r="U21" s="624"/>
      <c r="V21" s="624"/>
      <c r="W21" s="624"/>
      <c r="X21" s="624"/>
      <c r="Y21" s="625"/>
      <c r="Z21" s="626">
        <v>39.1</v>
      </c>
      <c r="AA21" s="626"/>
      <c r="AB21" s="626"/>
      <c r="AC21" s="626"/>
      <c r="AD21" s="627">
        <v>13499347</v>
      </c>
      <c r="AE21" s="627"/>
      <c r="AF21" s="627"/>
      <c r="AG21" s="627"/>
      <c r="AH21" s="627"/>
      <c r="AI21" s="627"/>
      <c r="AJ21" s="627"/>
      <c r="AK21" s="627"/>
      <c r="AL21" s="628">
        <v>64.400000000000006</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v>46765</v>
      </c>
      <c r="BH21" s="624"/>
      <c r="BI21" s="624"/>
      <c r="BJ21" s="624"/>
      <c r="BK21" s="624"/>
      <c r="BL21" s="624"/>
      <c r="BM21" s="624"/>
      <c r="BN21" s="625"/>
      <c r="BO21" s="626">
        <v>0.9</v>
      </c>
      <c r="BP21" s="626"/>
      <c r="BQ21" s="626"/>
      <c r="BR21" s="626"/>
      <c r="BS21" s="627" t="s">
        <v>122</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15">
      <c r="B22" s="620" t="s">
        <v>268</v>
      </c>
      <c r="C22" s="621"/>
      <c r="D22" s="621"/>
      <c r="E22" s="621"/>
      <c r="F22" s="621"/>
      <c r="G22" s="621"/>
      <c r="H22" s="621"/>
      <c r="I22" s="621"/>
      <c r="J22" s="621"/>
      <c r="K22" s="621"/>
      <c r="L22" s="621"/>
      <c r="M22" s="621"/>
      <c r="N22" s="621"/>
      <c r="O22" s="621"/>
      <c r="P22" s="621"/>
      <c r="Q22" s="622"/>
      <c r="R22" s="623">
        <v>13499347</v>
      </c>
      <c r="S22" s="624"/>
      <c r="T22" s="624"/>
      <c r="U22" s="624"/>
      <c r="V22" s="624"/>
      <c r="W22" s="624"/>
      <c r="X22" s="624"/>
      <c r="Y22" s="625"/>
      <c r="Z22" s="626">
        <v>34.299999999999997</v>
      </c>
      <c r="AA22" s="626"/>
      <c r="AB22" s="626"/>
      <c r="AC22" s="626"/>
      <c r="AD22" s="627">
        <v>13499347</v>
      </c>
      <c r="AE22" s="627"/>
      <c r="AF22" s="627"/>
      <c r="AG22" s="627"/>
      <c r="AH22" s="627"/>
      <c r="AI22" s="627"/>
      <c r="AJ22" s="627"/>
      <c r="AK22" s="627"/>
      <c r="AL22" s="628">
        <v>64.400000000000006</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271</v>
      </c>
      <c r="C23" s="621"/>
      <c r="D23" s="621"/>
      <c r="E23" s="621"/>
      <c r="F23" s="621"/>
      <c r="G23" s="621"/>
      <c r="H23" s="621"/>
      <c r="I23" s="621"/>
      <c r="J23" s="621"/>
      <c r="K23" s="621"/>
      <c r="L23" s="621"/>
      <c r="M23" s="621"/>
      <c r="N23" s="621"/>
      <c r="O23" s="621"/>
      <c r="P23" s="621"/>
      <c r="Q23" s="622"/>
      <c r="R23" s="623">
        <v>1877567</v>
      </c>
      <c r="S23" s="624"/>
      <c r="T23" s="624"/>
      <c r="U23" s="624"/>
      <c r="V23" s="624"/>
      <c r="W23" s="624"/>
      <c r="X23" s="624"/>
      <c r="Y23" s="625"/>
      <c r="Z23" s="626">
        <v>4.8</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2" t="s">
        <v>276</v>
      </c>
      <c r="DM23" s="653"/>
      <c r="DN23" s="653"/>
      <c r="DO23" s="653"/>
      <c r="DP23" s="653"/>
      <c r="DQ23" s="653"/>
      <c r="DR23" s="653"/>
      <c r="DS23" s="653"/>
      <c r="DT23" s="653"/>
      <c r="DU23" s="653"/>
      <c r="DV23" s="654"/>
      <c r="DW23" s="605" t="s">
        <v>277</v>
      </c>
      <c r="DX23" s="606"/>
      <c r="DY23" s="606"/>
      <c r="DZ23" s="606"/>
      <c r="EA23" s="606"/>
      <c r="EB23" s="606"/>
      <c r="EC23" s="607"/>
    </row>
    <row r="24" spans="2:133" ht="11.25" customHeight="1" x14ac:dyDescent="0.15">
      <c r="B24" s="620" t="s">
        <v>278</v>
      </c>
      <c r="C24" s="621"/>
      <c r="D24" s="621"/>
      <c r="E24" s="621"/>
      <c r="F24" s="621"/>
      <c r="G24" s="621"/>
      <c r="H24" s="621"/>
      <c r="I24" s="621"/>
      <c r="J24" s="621"/>
      <c r="K24" s="621"/>
      <c r="L24" s="621"/>
      <c r="M24" s="621"/>
      <c r="N24" s="621"/>
      <c r="O24" s="621"/>
      <c r="P24" s="621"/>
      <c r="Q24" s="622"/>
      <c r="R24" s="623">
        <v>44</v>
      </c>
      <c r="S24" s="624"/>
      <c r="T24" s="624"/>
      <c r="U24" s="624"/>
      <c r="V24" s="624"/>
      <c r="W24" s="624"/>
      <c r="X24" s="624"/>
      <c r="Y24" s="625"/>
      <c r="Z24" s="626">
        <v>0</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16509692</v>
      </c>
      <c r="CS24" s="613"/>
      <c r="CT24" s="613"/>
      <c r="CU24" s="613"/>
      <c r="CV24" s="613"/>
      <c r="CW24" s="613"/>
      <c r="CX24" s="613"/>
      <c r="CY24" s="614"/>
      <c r="CZ24" s="617">
        <v>43.2</v>
      </c>
      <c r="DA24" s="618"/>
      <c r="DB24" s="618"/>
      <c r="DC24" s="634"/>
      <c r="DD24" s="655">
        <v>12599191</v>
      </c>
      <c r="DE24" s="613"/>
      <c r="DF24" s="613"/>
      <c r="DG24" s="613"/>
      <c r="DH24" s="613"/>
      <c r="DI24" s="613"/>
      <c r="DJ24" s="613"/>
      <c r="DK24" s="614"/>
      <c r="DL24" s="655">
        <v>11460982</v>
      </c>
      <c r="DM24" s="613"/>
      <c r="DN24" s="613"/>
      <c r="DO24" s="613"/>
      <c r="DP24" s="613"/>
      <c r="DQ24" s="613"/>
      <c r="DR24" s="613"/>
      <c r="DS24" s="613"/>
      <c r="DT24" s="613"/>
      <c r="DU24" s="613"/>
      <c r="DV24" s="614"/>
      <c r="DW24" s="617">
        <v>54.4</v>
      </c>
      <c r="DX24" s="618"/>
      <c r="DY24" s="618"/>
      <c r="DZ24" s="618"/>
      <c r="EA24" s="618"/>
      <c r="EB24" s="618"/>
      <c r="EC24" s="619"/>
    </row>
    <row r="25" spans="2:133" ht="11.25" customHeight="1" x14ac:dyDescent="0.15">
      <c r="B25" s="620" t="s">
        <v>281</v>
      </c>
      <c r="C25" s="621"/>
      <c r="D25" s="621"/>
      <c r="E25" s="621"/>
      <c r="F25" s="621"/>
      <c r="G25" s="621"/>
      <c r="H25" s="621"/>
      <c r="I25" s="621"/>
      <c r="J25" s="621"/>
      <c r="K25" s="621"/>
      <c r="L25" s="621"/>
      <c r="M25" s="621"/>
      <c r="N25" s="621"/>
      <c r="O25" s="621"/>
      <c r="P25" s="621"/>
      <c r="Q25" s="622"/>
      <c r="R25" s="623">
        <v>22553442</v>
      </c>
      <c r="S25" s="624"/>
      <c r="T25" s="624"/>
      <c r="U25" s="624"/>
      <c r="V25" s="624"/>
      <c r="W25" s="624"/>
      <c r="X25" s="624"/>
      <c r="Y25" s="625"/>
      <c r="Z25" s="626">
        <v>57.3</v>
      </c>
      <c r="AA25" s="626"/>
      <c r="AB25" s="626"/>
      <c r="AC25" s="626"/>
      <c r="AD25" s="627">
        <v>20675831</v>
      </c>
      <c r="AE25" s="627"/>
      <c r="AF25" s="627"/>
      <c r="AG25" s="627"/>
      <c r="AH25" s="627"/>
      <c r="AI25" s="627"/>
      <c r="AJ25" s="627"/>
      <c r="AK25" s="627"/>
      <c r="AL25" s="628">
        <v>98.7</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6344095</v>
      </c>
      <c r="CS25" s="644"/>
      <c r="CT25" s="644"/>
      <c r="CU25" s="644"/>
      <c r="CV25" s="644"/>
      <c r="CW25" s="644"/>
      <c r="CX25" s="644"/>
      <c r="CY25" s="645"/>
      <c r="CZ25" s="628">
        <v>16.600000000000001</v>
      </c>
      <c r="DA25" s="656"/>
      <c r="DB25" s="656"/>
      <c r="DC25" s="658"/>
      <c r="DD25" s="632">
        <v>5528654</v>
      </c>
      <c r="DE25" s="644"/>
      <c r="DF25" s="644"/>
      <c r="DG25" s="644"/>
      <c r="DH25" s="644"/>
      <c r="DI25" s="644"/>
      <c r="DJ25" s="644"/>
      <c r="DK25" s="645"/>
      <c r="DL25" s="632">
        <v>5216189</v>
      </c>
      <c r="DM25" s="644"/>
      <c r="DN25" s="644"/>
      <c r="DO25" s="644"/>
      <c r="DP25" s="644"/>
      <c r="DQ25" s="644"/>
      <c r="DR25" s="644"/>
      <c r="DS25" s="644"/>
      <c r="DT25" s="644"/>
      <c r="DU25" s="644"/>
      <c r="DV25" s="645"/>
      <c r="DW25" s="628">
        <v>24.8</v>
      </c>
      <c r="DX25" s="656"/>
      <c r="DY25" s="656"/>
      <c r="DZ25" s="656"/>
      <c r="EA25" s="656"/>
      <c r="EB25" s="656"/>
      <c r="EC25" s="657"/>
    </row>
    <row r="26" spans="2:133" ht="11.25" customHeight="1" x14ac:dyDescent="0.15">
      <c r="B26" s="620" t="s">
        <v>284</v>
      </c>
      <c r="C26" s="621"/>
      <c r="D26" s="621"/>
      <c r="E26" s="621"/>
      <c r="F26" s="621"/>
      <c r="G26" s="621"/>
      <c r="H26" s="621"/>
      <c r="I26" s="621"/>
      <c r="J26" s="621"/>
      <c r="K26" s="621"/>
      <c r="L26" s="621"/>
      <c r="M26" s="621"/>
      <c r="N26" s="621"/>
      <c r="O26" s="621"/>
      <c r="P26" s="621"/>
      <c r="Q26" s="622"/>
      <c r="R26" s="623">
        <v>3900</v>
      </c>
      <c r="S26" s="624"/>
      <c r="T26" s="624"/>
      <c r="U26" s="624"/>
      <c r="V26" s="624"/>
      <c r="W26" s="624"/>
      <c r="X26" s="624"/>
      <c r="Y26" s="625"/>
      <c r="Z26" s="626">
        <v>0</v>
      </c>
      <c r="AA26" s="626"/>
      <c r="AB26" s="626"/>
      <c r="AC26" s="626"/>
      <c r="AD26" s="627">
        <v>3900</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3561523</v>
      </c>
      <c r="CS26" s="624"/>
      <c r="CT26" s="624"/>
      <c r="CU26" s="624"/>
      <c r="CV26" s="624"/>
      <c r="CW26" s="624"/>
      <c r="CX26" s="624"/>
      <c r="CY26" s="625"/>
      <c r="CZ26" s="628">
        <v>9.3000000000000007</v>
      </c>
      <c r="DA26" s="656"/>
      <c r="DB26" s="656"/>
      <c r="DC26" s="658"/>
      <c r="DD26" s="632">
        <v>3037334</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6"/>
      <c r="DY26" s="656"/>
      <c r="DZ26" s="656"/>
      <c r="EA26" s="656"/>
      <c r="EB26" s="656"/>
      <c r="EC26" s="657"/>
    </row>
    <row r="27" spans="2:133" ht="11.25" customHeight="1" x14ac:dyDescent="0.15">
      <c r="B27" s="620" t="s">
        <v>287</v>
      </c>
      <c r="C27" s="621"/>
      <c r="D27" s="621"/>
      <c r="E27" s="621"/>
      <c r="F27" s="621"/>
      <c r="G27" s="621"/>
      <c r="H27" s="621"/>
      <c r="I27" s="621"/>
      <c r="J27" s="621"/>
      <c r="K27" s="621"/>
      <c r="L27" s="621"/>
      <c r="M27" s="621"/>
      <c r="N27" s="621"/>
      <c r="O27" s="621"/>
      <c r="P27" s="621"/>
      <c r="Q27" s="622"/>
      <c r="R27" s="623">
        <v>93830</v>
      </c>
      <c r="S27" s="624"/>
      <c r="T27" s="624"/>
      <c r="U27" s="624"/>
      <c r="V27" s="624"/>
      <c r="W27" s="624"/>
      <c r="X27" s="624"/>
      <c r="Y27" s="625"/>
      <c r="Z27" s="626">
        <v>0.2</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5277276</v>
      </c>
      <c r="BH27" s="624"/>
      <c r="BI27" s="624"/>
      <c r="BJ27" s="624"/>
      <c r="BK27" s="624"/>
      <c r="BL27" s="624"/>
      <c r="BM27" s="624"/>
      <c r="BN27" s="625"/>
      <c r="BO27" s="626">
        <v>100</v>
      </c>
      <c r="BP27" s="626"/>
      <c r="BQ27" s="626"/>
      <c r="BR27" s="626"/>
      <c r="BS27" s="627">
        <v>54669</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5656191</v>
      </c>
      <c r="CS27" s="644"/>
      <c r="CT27" s="644"/>
      <c r="CU27" s="644"/>
      <c r="CV27" s="644"/>
      <c r="CW27" s="644"/>
      <c r="CX27" s="644"/>
      <c r="CY27" s="645"/>
      <c r="CZ27" s="628">
        <v>14.8</v>
      </c>
      <c r="DA27" s="656"/>
      <c r="DB27" s="656"/>
      <c r="DC27" s="658"/>
      <c r="DD27" s="632">
        <v>2587654</v>
      </c>
      <c r="DE27" s="644"/>
      <c r="DF27" s="644"/>
      <c r="DG27" s="644"/>
      <c r="DH27" s="644"/>
      <c r="DI27" s="644"/>
      <c r="DJ27" s="644"/>
      <c r="DK27" s="645"/>
      <c r="DL27" s="632">
        <v>1761910</v>
      </c>
      <c r="DM27" s="644"/>
      <c r="DN27" s="644"/>
      <c r="DO27" s="644"/>
      <c r="DP27" s="644"/>
      <c r="DQ27" s="644"/>
      <c r="DR27" s="644"/>
      <c r="DS27" s="644"/>
      <c r="DT27" s="644"/>
      <c r="DU27" s="644"/>
      <c r="DV27" s="645"/>
      <c r="DW27" s="628">
        <v>8.4</v>
      </c>
      <c r="DX27" s="656"/>
      <c r="DY27" s="656"/>
      <c r="DZ27" s="656"/>
      <c r="EA27" s="656"/>
      <c r="EB27" s="656"/>
      <c r="EC27" s="657"/>
    </row>
    <row r="28" spans="2:133" ht="11.25" customHeight="1" x14ac:dyDescent="0.15">
      <c r="B28" s="620" t="s">
        <v>290</v>
      </c>
      <c r="C28" s="621"/>
      <c r="D28" s="621"/>
      <c r="E28" s="621"/>
      <c r="F28" s="621"/>
      <c r="G28" s="621"/>
      <c r="H28" s="621"/>
      <c r="I28" s="621"/>
      <c r="J28" s="621"/>
      <c r="K28" s="621"/>
      <c r="L28" s="621"/>
      <c r="M28" s="621"/>
      <c r="N28" s="621"/>
      <c r="O28" s="621"/>
      <c r="P28" s="621"/>
      <c r="Q28" s="622"/>
      <c r="R28" s="623">
        <v>261739</v>
      </c>
      <c r="S28" s="624"/>
      <c r="T28" s="624"/>
      <c r="U28" s="624"/>
      <c r="V28" s="624"/>
      <c r="W28" s="624"/>
      <c r="X28" s="624"/>
      <c r="Y28" s="625"/>
      <c r="Z28" s="626">
        <v>0.7</v>
      </c>
      <c r="AA28" s="626"/>
      <c r="AB28" s="626"/>
      <c r="AC28" s="626"/>
      <c r="AD28" s="627">
        <v>47805</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4509406</v>
      </c>
      <c r="CS28" s="624"/>
      <c r="CT28" s="624"/>
      <c r="CU28" s="624"/>
      <c r="CV28" s="624"/>
      <c r="CW28" s="624"/>
      <c r="CX28" s="624"/>
      <c r="CY28" s="625"/>
      <c r="CZ28" s="628">
        <v>11.8</v>
      </c>
      <c r="DA28" s="656"/>
      <c r="DB28" s="656"/>
      <c r="DC28" s="658"/>
      <c r="DD28" s="632">
        <v>4482883</v>
      </c>
      <c r="DE28" s="624"/>
      <c r="DF28" s="624"/>
      <c r="DG28" s="624"/>
      <c r="DH28" s="624"/>
      <c r="DI28" s="624"/>
      <c r="DJ28" s="624"/>
      <c r="DK28" s="625"/>
      <c r="DL28" s="632">
        <v>4482883</v>
      </c>
      <c r="DM28" s="624"/>
      <c r="DN28" s="624"/>
      <c r="DO28" s="624"/>
      <c r="DP28" s="624"/>
      <c r="DQ28" s="624"/>
      <c r="DR28" s="624"/>
      <c r="DS28" s="624"/>
      <c r="DT28" s="624"/>
      <c r="DU28" s="624"/>
      <c r="DV28" s="625"/>
      <c r="DW28" s="628">
        <v>21.3</v>
      </c>
      <c r="DX28" s="656"/>
      <c r="DY28" s="656"/>
      <c r="DZ28" s="656"/>
      <c r="EA28" s="656"/>
      <c r="EB28" s="656"/>
      <c r="EC28" s="657"/>
    </row>
    <row r="29" spans="2:133" ht="11.25" customHeight="1" x14ac:dyDescent="0.15">
      <c r="B29" s="620" t="s">
        <v>292</v>
      </c>
      <c r="C29" s="621"/>
      <c r="D29" s="621"/>
      <c r="E29" s="621"/>
      <c r="F29" s="621"/>
      <c r="G29" s="621"/>
      <c r="H29" s="621"/>
      <c r="I29" s="621"/>
      <c r="J29" s="621"/>
      <c r="K29" s="621"/>
      <c r="L29" s="621"/>
      <c r="M29" s="621"/>
      <c r="N29" s="621"/>
      <c r="O29" s="621"/>
      <c r="P29" s="621"/>
      <c r="Q29" s="622"/>
      <c r="R29" s="623">
        <v>433440</v>
      </c>
      <c r="S29" s="624"/>
      <c r="T29" s="624"/>
      <c r="U29" s="624"/>
      <c r="V29" s="624"/>
      <c r="W29" s="624"/>
      <c r="X29" s="624"/>
      <c r="Y29" s="625"/>
      <c r="Z29" s="626">
        <v>1.1000000000000001</v>
      </c>
      <c r="AA29" s="626"/>
      <c r="AB29" s="626"/>
      <c r="AC29" s="626"/>
      <c r="AD29" s="627" t="s">
        <v>122</v>
      </c>
      <c r="AE29" s="627"/>
      <c r="AF29" s="627"/>
      <c r="AG29" s="627"/>
      <c r="AH29" s="627"/>
      <c r="AI29" s="627"/>
      <c r="AJ29" s="627"/>
      <c r="AK29" s="627"/>
      <c r="AL29" s="628" t="s">
        <v>122</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293</v>
      </c>
      <c r="CE29" s="662"/>
      <c r="CF29" s="620" t="s">
        <v>66</v>
      </c>
      <c r="CG29" s="621"/>
      <c r="CH29" s="621"/>
      <c r="CI29" s="621"/>
      <c r="CJ29" s="621"/>
      <c r="CK29" s="621"/>
      <c r="CL29" s="621"/>
      <c r="CM29" s="621"/>
      <c r="CN29" s="621"/>
      <c r="CO29" s="621"/>
      <c r="CP29" s="621"/>
      <c r="CQ29" s="622"/>
      <c r="CR29" s="623">
        <v>4509406</v>
      </c>
      <c r="CS29" s="644"/>
      <c r="CT29" s="644"/>
      <c r="CU29" s="644"/>
      <c r="CV29" s="644"/>
      <c r="CW29" s="644"/>
      <c r="CX29" s="644"/>
      <c r="CY29" s="645"/>
      <c r="CZ29" s="628">
        <v>11.8</v>
      </c>
      <c r="DA29" s="656"/>
      <c r="DB29" s="656"/>
      <c r="DC29" s="658"/>
      <c r="DD29" s="632">
        <v>4482883</v>
      </c>
      <c r="DE29" s="644"/>
      <c r="DF29" s="644"/>
      <c r="DG29" s="644"/>
      <c r="DH29" s="644"/>
      <c r="DI29" s="644"/>
      <c r="DJ29" s="644"/>
      <c r="DK29" s="645"/>
      <c r="DL29" s="632">
        <v>4482883</v>
      </c>
      <c r="DM29" s="644"/>
      <c r="DN29" s="644"/>
      <c r="DO29" s="644"/>
      <c r="DP29" s="644"/>
      <c r="DQ29" s="644"/>
      <c r="DR29" s="644"/>
      <c r="DS29" s="644"/>
      <c r="DT29" s="644"/>
      <c r="DU29" s="644"/>
      <c r="DV29" s="645"/>
      <c r="DW29" s="628">
        <v>21.3</v>
      </c>
      <c r="DX29" s="656"/>
      <c r="DY29" s="656"/>
      <c r="DZ29" s="656"/>
      <c r="EA29" s="656"/>
      <c r="EB29" s="656"/>
      <c r="EC29" s="657"/>
    </row>
    <row r="30" spans="2:133" ht="11.25" customHeight="1" x14ac:dyDescent="0.15">
      <c r="B30" s="620" t="s">
        <v>294</v>
      </c>
      <c r="C30" s="621"/>
      <c r="D30" s="621"/>
      <c r="E30" s="621"/>
      <c r="F30" s="621"/>
      <c r="G30" s="621"/>
      <c r="H30" s="621"/>
      <c r="I30" s="621"/>
      <c r="J30" s="621"/>
      <c r="K30" s="621"/>
      <c r="L30" s="621"/>
      <c r="M30" s="621"/>
      <c r="N30" s="621"/>
      <c r="O30" s="621"/>
      <c r="P30" s="621"/>
      <c r="Q30" s="622"/>
      <c r="R30" s="623">
        <v>4423924</v>
      </c>
      <c r="S30" s="624"/>
      <c r="T30" s="624"/>
      <c r="U30" s="624"/>
      <c r="V30" s="624"/>
      <c r="W30" s="624"/>
      <c r="X30" s="624"/>
      <c r="Y30" s="625"/>
      <c r="Z30" s="626">
        <v>11.2</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59"/>
      <c r="BI30" s="659"/>
      <c r="BJ30" s="659"/>
      <c r="BK30" s="659"/>
      <c r="BL30" s="659"/>
      <c r="BM30" s="659"/>
      <c r="BN30" s="659"/>
      <c r="BO30" s="659"/>
      <c r="BP30" s="659"/>
      <c r="BQ30" s="660"/>
      <c r="BR30" s="605" t="s">
        <v>296</v>
      </c>
      <c r="BS30" s="659"/>
      <c r="BT30" s="659"/>
      <c r="BU30" s="659"/>
      <c r="BV30" s="659"/>
      <c r="BW30" s="659"/>
      <c r="BX30" s="659"/>
      <c r="BY30" s="659"/>
      <c r="BZ30" s="659"/>
      <c r="CA30" s="659"/>
      <c r="CB30" s="660"/>
      <c r="CD30" s="663"/>
      <c r="CE30" s="664"/>
      <c r="CF30" s="620" t="s">
        <v>297</v>
      </c>
      <c r="CG30" s="621"/>
      <c r="CH30" s="621"/>
      <c r="CI30" s="621"/>
      <c r="CJ30" s="621"/>
      <c r="CK30" s="621"/>
      <c r="CL30" s="621"/>
      <c r="CM30" s="621"/>
      <c r="CN30" s="621"/>
      <c r="CO30" s="621"/>
      <c r="CP30" s="621"/>
      <c r="CQ30" s="622"/>
      <c r="CR30" s="623">
        <v>4400231</v>
      </c>
      <c r="CS30" s="624"/>
      <c r="CT30" s="624"/>
      <c r="CU30" s="624"/>
      <c r="CV30" s="624"/>
      <c r="CW30" s="624"/>
      <c r="CX30" s="624"/>
      <c r="CY30" s="625"/>
      <c r="CZ30" s="628">
        <v>11.5</v>
      </c>
      <c r="DA30" s="656"/>
      <c r="DB30" s="656"/>
      <c r="DC30" s="658"/>
      <c r="DD30" s="632">
        <v>4373708</v>
      </c>
      <c r="DE30" s="624"/>
      <c r="DF30" s="624"/>
      <c r="DG30" s="624"/>
      <c r="DH30" s="624"/>
      <c r="DI30" s="624"/>
      <c r="DJ30" s="624"/>
      <c r="DK30" s="625"/>
      <c r="DL30" s="632">
        <v>4373708</v>
      </c>
      <c r="DM30" s="624"/>
      <c r="DN30" s="624"/>
      <c r="DO30" s="624"/>
      <c r="DP30" s="624"/>
      <c r="DQ30" s="624"/>
      <c r="DR30" s="624"/>
      <c r="DS30" s="624"/>
      <c r="DT30" s="624"/>
      <c r="DU30" s="624"/>
      <c r="DV30" s="625"/>
      <c r="DW30" s="628">
        <v>20.8</v>
      </c>
      <c r="DX30" s="656"/>
      <c r="DY30" s="656"/>
      <c r="DZ30" s="656"/>
      <c r="EA30" s="656"/>
      <c r="EB30" s="656"/>
      <c r="EC30" s="657"/>
    </row>
    <row r="31" spans="2:133" ht="11.25" customHeight="1" x14ac:dyDescent="0.15">
      <c r="B31" s="636" t="s">
        <v>298</v>
      </c>
      <c r="C31" s="637"/>
      <c r="D31" s="637"/>
      <c r="E31" s="637"/>
      <c r="F31" s="637"/>
      <c r="G31" s="637"/>
      <c r="H31" s="637"/>
      <c r="I31" s="637"/>
      <c r="J31" s="637"/>
      <c r="K31" s="637"/>
      <c r="L31" s="637"/>
      <c r="M31" s="637"/>
      <c r="N31" s="637"/>
      <c r="O31" s="637"/>
      <c r="P31" s="637"/>
      <c r="Q31" s="638"/>
      <c r="R31" s="623">
        <v>58986</v>
      </c>
      <c r="S31" s="624"/>
      <c r="T31" s="624"/>
      <c r="U31" s="624"/>
      <c r="V31" s="624"/>
      <c r="W31" s="624"/>
      <c r="X31" s="624"/>
      <c r="Y31" s="625"/>
      <c r="Z31" s="626">
        <v>0.1</v>
      </c>
      <c r="AA31" s="626"/>
      <c r="AB31" s="626"/>
      <c r="AC31" s="626"/>
      <c r="AD31" s="627">
        <v>58986</v>
      </c>
      <c r="AE31" s="627"/>
      <c r="AF31" s="627"/>
      <c r="AG31" s="627"/>
      <c r="AH31" s="627"/>
      <c r="AI31" s="627"/>
      <c r="AJ31" s="627"/>
      <c r="AK31" s="627"/>
      <c r="AL31" s="628">
        <v>0.3</v>
      </c>
      <c r="AM31" s="629"/>
      <c r="AN31" s="629"/>
      <c r="AO31" s="630"/>
      <c r="AP31" s="671" t="s">
        <v>299</v>
      </c>
      <c r="AQ31" s="672"/>
      <c r="AR31" s="672"/>
      <c r="AS31" s="672"/>
      <c r="AT31" s="677" t="s">
        <v>300</v>
      </c>
      <c r="AU31" s="218"/>
      <c r="AV31" s="218"/>
      <c r="AW31" s="218"/>
      <c r="AX31" s="609" t="s">
        <v>178</v>
      </c>
      <c r="AY31" s="610"/>
      <c r="AZ31" s="610"/>
      <c r="BA31" s="610"/>
      <c r="BB31" s="610"/>
      <c r="BC31" s="610"/>
      <c r="BD31" s="610"/>
      <c r="BE31" s="610"/>
      <c r="BF31" s="611"/>
      <c r="BG31" s="670">
        <v>99.5</v>
      </c>
      <c r="BH31" s="667"/>
      <c r="BI31" s="667"/>
      <c r="BJ31" s="667"/>
      <c r="BK31" s="667"/>
      <c r="BL31" s="667"/>
      <c r="BM31" s="618">
        <v>98.6</v>
      </c>
      <c r="BN31" s="667"/>
      <c r="BO31" s="667"/>
      <c r="BP31" s="667"/>
      <c r="BQ31" s="668"/>
      <c r="BR31" s="670">
        <v>99.5</v>
      </c>
      <c r="BS31" s="667"/>
      <c r="BT31" s="667"/>
      <c r="BU31" s="667"/>
      <c r="BV31" s="667"/>
      <c r="BW31" s="667"/>
      <c r="BX31" s="618">
        <v>98.3</v>
      </c>
      <c r="BY31" s="667"/>
      <c r="BZ31" s="667"/>
      <c r="CA31" s="667"/>
      <c r="CB31" s="668"/>
      <c r="CD31" s="663"/>
      <c r="CE31" s="664"/>
      <c r="CF31" s="620" t="s">
        <v>301</v>
      </c>
      <c r="CG31" s="621"/>
      <c r="CH31" s="621"/>
      <c r="CI31" s="621"/>
      <c r="CJ31" s="621"/>
      <c r="CK31" s="621"/>
      <c r="CL31" s="621"/>
      <c r="CM31" s="621"/>
      <c r="CN31" s="621"/>
      <c r="CO31" s="621"/>
      <c r="CP31" s="621"/>
      <c r="CQ31" s="622"/>
      <c r="CR31" s="623">
        <v>109175</v>
      </c>
      <c r="CS31" s="644"/>
      <c r="CT31" s="644"/>
      <c r="CU31" s="644"/>
      <c r="CV31" s="644"/>
      <c r="CW31" s="644"/>
      <c r="CX31" s="644"/>
      <c r="CY31" s="645"/>
      <c r="CZ31" s="628">
        <v>0.3</v>
      </c>
      <c r="DA31" s="656"/>
      <c r="DB31" s="656"/>
      <c r="DC31" s="658"/>
      <c r="DD31" s="632">
        <v>109175</v>
      </c>
      <c r="DE31" s="644"/>
      <c r="DF31" s="644"/>
      <c r="DG31" s="644"/>
      <c r="DH31" s="644"/>
      <c r="DI31" s="644"/>
      <c r="DJ31" s="644"/>
      <c r="DK31" s="645"/>
      <c r="DL31" s="632">
        <v>109175</v>
      </c>
      <c r="DM31" s="644"/>
      <c r="DN31" s="644"/>
      <c r="DO31" s="644"/>
      <c r="DP31" s="644"/>
      <c r="DQ31" s="644"/>
      <c r="DR31" s="644"/>
      <c r="DS31" s="644"/>
      <c r="DT31" s="644"/>
      <c r="DU31" s="644"/>
      <c r="DV31" s="645"/>
      <c r="DW31" s="628">
        <v>0.5</v>
      </c>
      <c r="DX31" s="656"/>
      <c r="DY31" s="656"/>
      <c r="DZ31" s="656"/>
      <c r="EA31" s="656"/>
      <c r="EB31" s="656"/>
      <c r="EC31" s="657"/>
    </row>
    <row r="32" spans="2:133" ht="11.25" customHeight="1" x14ac:dyDescent="0.15">
      <c r="B32" s="620" t="s">
        <v>302</v>
      </c>
      <c r="C32" s="621"/>
      <c r="D32" s="621"/>
      <c r="E32" s="621"/>
      <c r="F32" s="621"/>
      <c r="G32" s="621"/>
      <c r="H32" s="621"/>
      <c r="I32" s="621"/>
      <c r="J32" s="621"/>
      <c r="K32" s="621"/>
      <c r="L32" s="621"/>
      <c r="M32" s="621"/>
      <c r="N32" s="621"/>
      <c r="O32" s="621"/>
      <c r="P32" s="621"/>
      <c r="Q32" s="622"/>
      <c r="R32" s="623">
        <v>2646382</v>
      </c>
      <c r="S32" s="624"/>
      <c r="T32" s="624"/>
      <c r="U32" s="624"/>
      <c r="V32" s="624"/>
      <c r="W32" s="624"/>
      <c r="X32" s="624"/>
      <c r="Y32" s="625"/>
      <c r="Z32" s="626">
        <v>6.7</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303</v>
      </c>
      <c r="AX32" s="620" t="s">
        <v>304</v>
      </c>
      <c r="AY32" s="621"/>
      <c r="AZ32" s="621"/>
      <c r="BA32" s="621"/>
      <c r="BB32" s="621"/>
      <c r="BC32" s="621"/>
      <c r="BD32" s="621"/>
      <c r="BE32" s="621"/>
      <c r="BF32" s="622"/>
      <c r="BG32" s="680">
        <v>99.6</v>
      </c>
      <c r="BH32" s="644"/>
      <c r="BI32" s="644"/>
      <c r="BJ32" s="644"/>
      <c r="BK32" s="644"/>
      <c r="BL32" s="644"/>
      <c r="BM32" s="629">
        <v>98.6</v>
      </c>
      <c r="BN32" s="644"/>
      <c r="BO32" s="644"/>
      <c r="BP32" s="644"/>
      <c r="BQ32" s="669"/>
      <c r="BR32" s="680">
        <v>99.3</v>
      </c>
      <c r="BS32" s="644"/>
      <c r="BT32" s="644"/>
      <c r="BU32" s="644"/>
      <c r="BV32" s="644"/>
      <c r="BW32" s="644"/>
      <c r="BX32" s="629">
        <v>98.3</v>
      </c>
      <c r="BY32" s="644"/>
      <c r="BZ32" s="644"/>
      <c r="CA32" s="644"/>
      <c r="CB32" s="669"/>
      <c r="CD32" s="665"/>
      <c r="CE32" s="666"/>
      <c r="CF32" s="620" t="s">
        <v>305</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6"/>
      <c r="DB32" s="656"/>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6"/>
      <c r="DY32" s="656"/>
      <c r="DZ32" s="656"/>
      <c r="EA32" s="656"/>
      <c r="EB32" s="656"/>
      <c r="EC32" s="657"/>
    </row>
    <row r="33" spans="2:133" ht="11.25" customHeight="1" x14ac:dyDescent="0.15">
      <c r="B33" s="620" t="s">
        <v>306</v>
      </c>
      <c r="C33" s="621"/>
      <c r="D33" s="621"/>
      <c r="E33" s="621"/>
      <c r="F33" s="621"/>
      <c r="G33" s="621"/>
      <c r="H33" s="621"/>
      <c r="I33" s="621"/>
      <c r="J33" s="621"/>
      <c r="K33" s="621"/>
      <c r="L33" s="621"/>
      <c r="M33" s="621"/>
      <c r="N33" s="621"/>
      <c r="O33" s="621"/>
      <c r="P33" s="621"/>
      <c r="Q33" s="622"/>
      <c r="R33" s="623">
        <v>236113</v>
      </c>
      <c r="S33" s="624"/>
      <c r="T33" s="624"/>
      <c r="U33" s="624"/>
      <c r="V33" s="624"/>
      <c r="W33" s="624"/>
      <c r="X33" s="624"/>
      <c r="Y33" s="625"/>
      <c r="Z33" s="626">
        <v>0.6</v>
      </c>
      <c r="AA33" s="626"/>
      <c r="AB33" s="626"/>
      <c r="AC33" s="626"/>
      <c r="AD33" s="627">
        <v>169554</v>
      </c>
      <c r="AE33" s="627"/>
      <c r="AF33" s="627"/>
      <c r="AG33" s="627"/>
      <c r="AH33" s="627"/>
      <c r="AI33" s="627"/>
      <c r="AJ33" s="627"/>
      <c r="AK33" s="627"/>
      <c r="AL33" s="628">
        <v>0.8</v>
      </c>
      <c r="AM33" s="629"/>
      <c r="AN33" s="629"/>
      <c r="AO33" s="630"/>
      <c r="AP33" s="675"/>
      <c r="AQ33" s="676"/>
      <c r="AR33" s="676"/>
      <c r="AS33" s="676"/>
      <c r="AT33" s="679"/>
      <c r="AU33" s="219"/>
      <c r="AV33" s="219"/>
      <c r="AW33" s="219"/>
      <c r="AX33" s="646" t="s">
        <v>307</v>
      </c>
      <c r="AY33" s="647"/>
      <c r="AZ33" s="647"/>
      <c r="BA33" s="647"/>
      <c r="BB33" s="647"/>
      <c r="BC33" s="647"/>
      <c r="BD33" s="647"/>
      <c r="BE33" s="647"/>
      <c r="BF33" s="648"/>
      <c r="BG33" s="681">
        <v>99.5</v>
      </c>
      <c r="BH33" s="682"/>
      <c r="BI33" s="682"/>
      <c r="BJ33" s="682"/>
      <c r="BK33" s="682"/>
      <c r="BL33" s="682"/>
      <c r="BM33" s="683">
        <v>98.4</v>
      </c>
      <c r="BN33" s="682"/>
      <c r="BO33" s="682"/>
      <c r="BP33" s="682"/>
      <c r="BQ33" s="684"/>
      <c r="BR33" s="681">
        <v>99.6</v>
      </c>
      <c r="BS33" s="682"/>
      <c r="BT33" s="682"/>
      <c r="BU33" s="682"/>
      <c r="BV33" s="682"/>
      <c r="BW33" s="682"/>
      <c r="BX33" s="683">
        <v>98.3</v>
      </c>
      <c r="BY33" s="682"/>
      <c r="BZ33" s="682"/>
      <c r="CA33" s="682"/>
      <c r="CB33" s="684"/>
      <c r="CD33" s="620" t="s">
        <v>308</v>
      </c>
      <c r="CE33" s="621"/>
      <c r="CF33" s="621"/>
      <c r="CG33" s="621"/>
      <c r="CH33" s="621"/>
      <c r="CI33" s="621"/>
      <c r="CJ33" s="621"/>
      <c r="CK33" s="621"/>
      <c r="CL33" s="621"/>
      <c r="CM33" s="621"/>
      <c r="CN33" s="621"/>
      <c r="CO33" s="621"/>
      <c r="CP33" s="621"/>
      <c r="CQ33" s="622"/>
      <c r="CR33" s="623">
        <v>17397373</v>
      </c>
      <c r="CS33" s="644"/>
      <c r="CT33" s="644"/>
      <c r="CU33" s="644"/>
      <c r="CV33" s="644"/>
      <c r="CW33" s="644"/>
      <c r="CX33" s="644"/>
      <c r="CY33" s="645"/>
      <c r="CZ33" s="628">
        <v>45.5</v>
      </c>
      <c r="DA33" s="656"/>
      <c r="DB33" s="656"/>
      <c r="DC33" s="658"/>
      <c r="DD33" s="632">
        <v>11477188</v>
      </c>
      <c r="DE33" s="644"/>
      <c r="DF33" s="644"/>
      <c r="DG33" s="644"/>
      <c r="DH33" s="644"/>
      <c r="DI33" s="644"/>
      <c r="DJ33" s="644"/>
      <c r="DK33" s="645"/>
      <c r="DL33" s="632">
        <v>8587454</v>
      </c>
      <c r="DM33" s="644"/>
      <c r="DN33" s="644"/>
      <c r="DO33" s="644"/>
      <c r="DP33" s="644"/>
      <c r="DQ33" s="644"/>
      <c r="DR33" s="644"/>
      <c r="DS33" s="644"/>
      <c r="DT33" s="644"/>
      <c r="DU33" s="644"/>
      <c r="DV33" s="645"/>
      <c r="DW33" s="628">
        <v>40.799999999999997</v>
      </c>
      <c r="DX33" s="656"/>
      <c r="DY33" s="656"/>
      <c r="DZ33" s="656"/>
      <c r="EA33" s="656"/>
      <c r="EB33" s="656"/>
      <c r="EC33" s="657"/>
    </row>
    <row r="34" spans="2:133" ht="11.25" customHeight="1" x14ac:dyDescent="0.15">
      <c r="B34" s="620" t="s">
        <v>309</v>
      </c>
      <c r="C34" s="621"/>
      <c r="D34" s="621"/>
      <c r="E34" s="621"/>
      <c r="F34" s="621"/>
      <c r="G34" s="621"/>
      <c r="H34" s="621"/>
      <c r="I34" s="621"/>
      <c r="J34" s="621"/>
      <c r="K34" s="621"/>
      <c r="L34" s="621"/>
      <c r="M34" s="621"/>
      <c r="N34" s="621"/>
      <c r="O34" s="621"/>
      <c r="P34" s="621"/>
      <c r="Q34" s="622"/>
      <c r="R34" s="623">
        <v>1812266</v>
      </c>
      <c r="S34" s="624"/>
      <c r="T34" s="624"/>
      <c r="U34" s="624"/>
      <c r="V34" s="624"/>
      <c r="W34" s="624"/>
      <c r="X34" s="624"/>
      <c r="Y34" s="625"/>
      <c r="Z34" s="626">
        <v>4.5999999999999996</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6222767</v>
      </c>
      <c r="CS34" s="624"/>
      <c r="CT34" s="624"/>
      <c r="CU34" s="624"/>
      <c r="CV34" s="624"/>
      <c r="CW34" s="624"/>
      <c r="CX34" s="624"/>
      <c r="CY34" s="625"/>
      <c r="CZ34" s="628">
        <v>16.3</v>
      </c>
      <c r="DA34" s="656"/>
      <c r="DB34" s="656"/>
      <c r="DC34" s="658"/>
      <c r="DD34" s="632">
        <v>3634941</v>
      </c>
      <c r="DE34" s="624"/>
      <c r="DF34" s="624"/>
      <c r="DG34" s="624"/>
      <c r="DH34" s="624"/>
      <c r="DI34" s="624"/>
      <c r="DJ34" s="624"/>
      <c r="DK34" s="625"/>
      <c r="DL34" s="632">
        <v>2815539</v>
      </c>
      <c r="DM34" s="624"/>
      <c r="DN34" s="624"/>
      <c r="DO34" s="624"/>
      <c r="DP34" s="624"/>
      <c r="DQ34" s="624"/>
      <c r="DR34" s="624"/>
      <c r="DS34" s="624"/>
      <c r="DT34" s="624"/>
      <c r="DU34" s="624"/>
      <c r="DV34" s="625"/>
      <c r="DW34" s="628">
        <v>13.4</v>
      </c>
      <c r="DX34" s="656"/>
      <c r="DY34" s="656"/>
      <c r="DZ34" s="656"/>
      <c r="EA34" s="656"/>
      <c r="EB34" s="656"/>
      <c r="EC34" s="657"/>
    </row>
    <row r="35" spans="2:133" ht="11.25" customHeight="1" x14ac:dyDescent="0.15">
      <c r="B35" s="620" t="s">
        <v>311</v>
      </c>
      <c r="C35" s="621"/>
      <c r="D35" s="621"/>
      <c r="E35" s="621"/>
      <c r="F35" s="621"/>
      <c r="G35" s="621"/>
      <c r="H35" s="621"/>
      <c r="I35" s="621"/>
      <c r="J35" s="621"/>
      <c r="K35" s="621"/>
      <c r="L35" s="621"/>
      <c r="M35" s="621"/>
      <c r="N35" s="621"/>
      <c r="O35" s="621"/>
      <c r="P35" s="621"/>
      <c r="Q35" s="622"/>
      <c r="R35" s="623">
        <v>1944822</v>
      </c>
      <c r="S35" s="624"/>
      <c r="T35" s="624"/>
      <c r="U35" s="624"/>
      <c r="V35" s="624"/>
      <c r="W35" s="624"/>
      <c r="X35" s="624"/>
      <c r="Y35" s="625"/>
      <c r="Z35" s="626">
        <v>4.9000000000000004</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673608</v>
      </c>
      <c r="CS35" s="644"/>
      <c r="CT35" s="644"/>
      <c r="CU35" s="644"/>
      <c r="CV35" s="644"/>
      <c r="CW35" s="644"/>
      <c r="CX35" s="644"/>
      <c r="CY35" s="645"/>
      <c r="CZ35" s="628">
        <v>1.8</v>
      </c>
      <c r="DA35" s="656"/>
      <c r="DB35" s="656"/>
      <c r="DC35" s="658"/>
      <c r="DD35" s="632">
        <v>406582</v>
      </c>
      <c r="DE35" s="644"/>
      <c r="DF35" s="644"/>
      <c r="DG35" s="644"/>
      <c r="DH35" s="644"/>
      <c r="DI35" s="644"/>
      <c r="DJ35" s="644"/>
      <c r="DK35" s="645"/>
      <c r="DL35" s="632">
        <v>387824</v>
      </c>
      <c r="DM35" s="644"/>
      <c r="DN35" s="644"/>
      <c r="DO35" s="644"/>
      <c r="DP35" s="644"/>
      <c r="DQ35" s="644"/>
      <c r="DR35" s="644"/>
      <c r="DS35" s="644"/>
      <c r="DT35" s="644"/>
      <c r="DU35" s="644"/>
      <c r="DV35" s="645"/>
      <c r="DW35" s="628">
        <v>1.8</v>
      </c>
      <c r="DX35" s="656"/>
      <c r="DY35" s="656"/>
      <c r="DZ35" s="656"/>
      <c r="EA35" s="656"/>
      <c r="EB35" s="656"/>
      <c r="EC35" s="657"/>
    </row>
    <row r="36" spans="2:133" ht="11.25" customHeight="1" x14ac:dyDescent="0.15">
      <c r="B36" s="620" t="s">
        <v>315</v>
      </c>
      <c r="C36" s="621"/>
      <c r="D36" s="621"/>
      <c r="E36" s="621"/>
      <c r="F36" s="621"/>
      <c r="G36" s="621"/>
      <c r="H36" s="621"/>
      <c r="I36" s="621"/>
      <c r="J36" s="621"/>
      <c r="K36" s="621"/>
      <c r="L36" s="621"/>
      <c r="M36" s="621"/>
      <c r="N36" s="621"/>
      <c r="O36" s="621"/>
      <c r="P36" s="621"/>
      <c r="Q36" s="622"/>
      <c r="R36" s="623">
        <v>1354606</v>
      </c>
      <c r="S36" s="624"/>
      <c r="T36" s="624"/>
      <c r="U36" s="624"/>
      <c r="V36" s="624"/>
      <c r="W36" s="624"/>
      <c r="X36" s="624"/>
      <c r="Y36" s="625"/>
      <c r="Z36" s="626">
        <v>3.4</v>
      </c>
      <c r="AA36" s="626"/>
      <c r="AB36" s="626"/>
      <c r="AC36" s="626"/>
      <c r="AD36" s="627" t="s">
        <v>122</v>
      </c>
      <c r="AE36" s="627"/>
      <c r="AF36" s="627"/>
      <c r="AG36" s="627"/>
      <c r="AH36" s="627"/>
      <c r="AI36" s="627"/>
      <c r="AJ36" s="627"/>
      <c r="AK36" s="627"/>
      <c r="AL36" s="628" t="s">
        <v>122</v>
      </c>
      <c r="AM36" s="629"/>
      <c r="AN36" s="629"/>
      <c r="AO36" s="630"/>
      <c r="AP36" s="222"/>
      <c r="AQ36" s="689" t="s">
        <v>316</v>
      </c>
      <c r="AR36" s="690"/>
      <c r="AS36" s="690"/>
      <c r="AT36" s="690"/>
      <c r="AU36" s="690"/>
      <c r="AV36" s="690"/>
      <c r="AW36" s="690"/>
      <c r="AX36" s="690"/>
      <c r="AY36" s="691"/>
      <c r="AZ36" s="612">
        <v>6243934</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73232</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5020998</v>
      </c>
      <c r="CS36" s="624"/>
      <c r="CT36" s="624"/>
      <c r="CU36" s="624"/>
      <c r="CV36" s="624"/>
      <c r="CW36" s="624"/>
      <c r="CX36" s="624"/>
      <c r="CY36" s="625"/>
      <c r="CZ36" s="628">
        <v>13.1</v>
      </c>
      <c r="DA36" s="656"/>
      <c r="DB36" s="656"/>
      <c r="DC36" s="658"/>
      <c r="DD36" s="632">
        <v>3954391</v>
      </c>
      <c r="DE36" s="624"/>
      <c r="DF36" s="624"/>
      <c r="DG36" s="624"/>
      <c r="DH36" s="624"/>
      <c r="DI36" s="624"/>
      <c r="DJ36" s="624"/>
      <c r="DK36" s="625"/>
      <c r="DL36" s="632">
        <v>2931199</v>
      </c>
      <c r="DM36" s="624"/>
      <c r="DN36" s="624"/>
      <c r="DO36" s="624"/>
      <c r="DP36" s="624"/>
      <c r="DQ36" s="624"/>
      <c r="DR36" s="624"/>
      <c r="DS36" s="624"/>
      <c r="DT36" s="624"/>
      <c r="DU36" s="624"/>
      <c r="DV36" s="625"/>
      <c r="DW36" s="628">
        <v>13.9</v>
      </c>
      <c r="DX36" s="656"/>
      <c r="DY36" s="656"/>
      <c r="DZ36" s="656"/>
      <c r="EA36" s="656"/>
      <c r="EB36" s="656"/>
      <c r="EC36" s="657"/>
    </row>
    <row r="37" spans="2:133" ht="11.25" customHeight="1" x14ac:dyDescent="0.15">
      <c r="B37" s="620" t="s">
        <v>319</v>
      </c>
      <c r="C37" s="621"/>
      <c r="D37" s="621"/>
      <c r="E37" s="621"/>
      <c r="F37" s="621"/>
      <c r="G37" s="621"/>
      <c r="H37" s="621"/>
      <c r="I37" s="621"/>
      <c r="J37" s="621"/>
      <c r="K37" s="621"/>
      <c r="L37" s="621"/>
      <c r="M37" s="621"/>
      <c r="N37" s="621"/>
      <c r="O37" s="621"/>
      <c r="P37" s="621"/>
      <c r="Q37" s="622"/>
      <c r="R37" s="623">
        <v>356507</v>
      </c>
      <c r="S37" s="624"/>
      <c r="T37" s="624"/>
      <c r="U37" s="624"/>
      <c r="V37" s="624"/>
      <c r="W37" s="624"/>
      <c r="X37" s="624"/>
      <c r="Y37" s="625"/>
      <c r="Z37" s="626">
        <v>0.9</v>
      </c>
      <c r="AA37" s="626"/>
      <c r="AB37" s="626"/>
      <c r="AC37" s="626"/>
      <c r="AD37" s="627">
        <v>55</v>
      </c>
      <c r="AE37" s="627"/>
      <c r="AF37" s="627"/>
      <c r="AG37" s="627"/>
      <c r="AH37" s="627"/>
      <c r="AI37" s="627"/>
      <c r="AJ37" s="627"/>
      <c r="AK37" s="627"/>
      <c r="AL37" s="628">
        <v>0</v>
      </c>
      <c r="AM37" s="629"/>
      <c r="AN37" s="629"/>
      <c r="AO37" s="630"/>
      <c r="AQ37" s="686" t="s">
        <v>320</v>
      </c>
      <c r="AR37" s="687"/>
      <c r="AS37" s="687"/>
      <c r="AT37" s="687"/>
      <c r="AU37" s="687"/>
      <c r="AV37" s="687"/>
      <c r="AW37" s="687"/>
      <c r="AX37" s="687"/>
      <c r="AY37" s="688"/>
      <c r="AZ37" s="623">
        <v>1385000</v>
      </c>
      <c r="BA37" s="624"/>
      <c r="BB37" s="624"/>
      <c r="BC37" s="624"/>
      <c r="BD37" s="644"/>
      <c r="BE37" s="644"/>
      <c r="BF37" s="669"/>
      <c r="BG37" s="620" t="s">
        <v>321</v>
      </c>
      <c r="BH37" s="621"/>
      <c r="BI37" s="621"/>
      <c r="BJ37" s="621"/>
      <c r="BK37" s="621"/>
      <c r="BL37" s="621"/>
      <c r="BM37" s="621"/>
      <c r="BN37" s="621"/>
      <c r="BO37" s="621"/>
      <c r="BP37" s="621"/>
      <c r="BQ37" s="621"/>
      <c r="BR37" s="621"/>
      <c r="BS37" s="621"/>
      <c r="BT37" s="621"/>
      <c r="BU37" s="622"/>
      <c r="BV37" s="623">
        <v>-57914</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60407</v>
      </c>
      <c r="CS37" s="644"/>
      <c r="CT37" s="644"/>
      <c r="CU37" s="644"/>
      <c r="CV37" s="644"/>
      <c r="CW37" s="644"/>
      <c r="CX37" s="644"/>
      <c r="CY37" s="645"/>
      <c r="CZ37" s="628">
        <v>0.2</v>
      </c>
      <c r="DA37" s="656"/>
      <c r="DB37" s="656"/>
      <c r="DC37" s="658"/>
      <c r="DD37" s="632">
        <v>60407</v>
      </c>
      <c r="DE37" s="644"/>
      <c r="DF37" s="644"/>
      <c r="DG37" s="644"/>
      <c r="DH37" s="644"/>
      <c r="DI37" s="644"/>
      <c r="DJ37" s="644"/>
      <c r="DK37" s="645"/>
      <c r="DL37" s="632">
        <v>59637</v>
      </c>
      <c r="DM37" s="644"/>
      <c r="DN37" s="644"/>
      <c r="DO37" s="644"/>
      <c r="DP37" s="644"/>
      <c r="DQ37" s="644"/>
      <c r="DR37" s="644"/>
      <c r="DS37" s="644"/>
      <c r="DT37" s="644"/>
      <c r="DU37" s="644"/>
      <c r="DV37" s="645"/>
      <c r="DW37" s="628">
        <v>0.3</v>
      </c>
      <c r="DX37" s="656"/>
      <c r="DY37" s="656"/>
      <c r="DZ37" s="656"/>
      <c r="EA37" s="656"/>
      <c r="EB37" s="656"/>
      <c r="EC37" s="657"/>
    </row>
    <row r="38" spans="2:133" ht="11.25" customHeight="1" x14ac:dyDescent="0.15">
      <c r="B38" s="620" t="s">
        <v>323</v>
      </c>
      <c r="C38" s="621"/>
      <c r="D38" s="621"/>
      <c r="E38" s="621"/>
      <c r="F38" s="621"/>
      <c r="G38" s="621"/>
      <c r="H38" s="621"/>
      <c r="I38" s="621"/>
      <c r="J38" s="621"/>
      <c r="K38" s="621"/>
      <c r="L38" s="621"/>
      <c r="M38" s="621"/>
      <c r="N38" s="621"/>
      <c r="O38" s="621"/>
      <c r="P38" s="621"/>
      <c r="Q38" s="622"/>
      <c r="R38" s="623">
        <v>3181900</v>
      </c>
      <c r="S38" s="624"/>
      <c r="T38" s="624"/>
      <c r="U38" s="624"/>
      <c r="V38" s="624"/>
      <c r="W38" s="624"/>
      <c r="X38" s="624"/>
      <c r="Y38" s="625"/>
      <c r="Z38" s="626">
        <v>8.1</v>
      </c>
      <c r="AA38" s="626"/>
      <c r="AB38" s="626"/>
      <c r="AC38" s="626"/>
      <c r="AD38" s="627" t="s">
        <v>122</v>
      </c>
      <c r="AE38" s="627"/>
      <c r="AF38" s="627"/>
      <c r="AG38" s="627"/>
      <c r="AH38" s="627"/>
      <c r="AI38" s="627"/>
      <c r="AJ38" s="627"/>
      <c r="AK38" s="627"/>
      <c r="AL38" s="628" t="s">
        <v>122</v>
      </c>
      <c r="AM38" s="629"/>
      <c r="AN38" s="629"/>
      <c r="AO38" s="630"/>
      <c r="AQ38" s="686" t="s">
        <v>324</v>
      </c>
      <c r="AR38" s="687"/>
      <c r="AS38" s="687"/>
      <c r="AT38" s="687"/>
      <c r="AU38" s="687"/>
      <c r="AV38" s="687"/>
      <c r="AW38" s="687"/>
      <c r="AX38" s="687"/>
      <c r="AY38" s="688"/>
      <c r="AZ38" s="623">
        <v>1305000</v>
      </c>
      <c r="BA38" s="624"/>
      <c r="BB38" s="624"/>
      <c r="BC38" s="624"/>
      <c r="BD38" s="644"/>
      <c r="BE38" s="644"/>
      <c r="BF38" s="669"/>
      <c r="BG38" s="620" t="s">
        <v>325</v>
      </c>
      <c r="BH38" s="621"/>
      <c r="BI38" s="621"/>
      <c r="BJ38" s="621"/>
      <c r="BK38" s="621"/>
      <c r="BL38" s="621"/>
      <c r="BM38" s="621"/>
      <c r="BN38" s="621"/>
      <c r="BO38" s="621"/>
      <c r="BP38" s="621"/>
      <c r="BQ38" s="621"/>
      <c r="BR38" s="621"/>
      <c r="BS38" s="621"/>
      <c r="BT38" s="621"/>
      <c r="BU38" s="622"/>
      <c r="BV38" s="623">
        <v>7260</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2872299</v>
      </c>
      <c r="CS38" s="624"/>
      <c r="CT38" s="624"/>
      <c r="CU38" s="624"/>
      <c r="CV38" s="624"/>
      <c r="CW38" s="624"/>
      <c r="CX38" s="624"/>
      <c r="CY38" s="625"/>
      <c r="CZ38" s="628">
        <v>7.5</v>
      </c>
      <c r="DA38" s="656"/>
      <c r="DB38" s="656"/>
      <c r="DC38" s="658"/>
      <c r="DD38" s="632">
        <v>2362653</v>
      </c>
      <c r="DE38" s="624"/>
      <c r="DF38" s="624"/>
      <c r="DG38" s="624"/>
      <c r="DH38" s="624"/>
      <c r="DI38" s="624"/>
      <c r="DJ38" s="624"/>
      <c r="DK38" s="625"/>
      <c r="DL38" s="632">
        <v>2182269</v>
      </c>
      <c r="DM38" s="624"/>
      <c r="DN38" s="624"/>
      <c r="DO38" s="624"/>
      <c r="DP38" s="624"/>
      <c r="DQ38" s="624"/>
      <c r="DR38" s="624"/>
      <c r="DS38" s="624"/>
      <c r="DT38" s="624"/>
      <c r="DU38" s="624"/>
      <c r="DV38" s="625"/>
      <c r="DW38" s="628">
        <v>10.4</v>
      </c>
      <c r="DX38" s="656"/>
      <c r="DY38" s="656"/>
      <c r="DZ38" s="656"/>
      <c r="EA38" s="656"/>
      <c r="EB38" s="656"/>
      <c r="EC38" s="657"/>
    </row>
    <row r="39" spans="2:133" ht="11.25" customHeight="1" x14ac:dyDescent="0.15">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328</v>
      </c>
      <c r="AR39" s="687"/>
      <c r="AS39" s="687"/>
      <c r="AT39" s="687"/>
      <c r="AU39" s="687"/>
      <c r="AV39" s="687"/>
      <c r="AW39" s="687"/>
      <c r="AX39" s="687"/>
      <c r="AY39" s="688"/>
      <c r="AZ39" s="623">
        <v>681635</v>
      </c>
      <c r="BA39" s="624"/>
      <c r="BB39" s="624"/>
      <c r="BC39" s="624"/>
      <c r="BD39" s="644"/>
      <c r="BE39" s="644"/>
      <c r="BF39" s="669"/>
      <c r="BG39" s="620" t="s">
        <v>329</v>
      </c>
      <c r="BH39" s="621"/>
      <c r="BI39" s="621"/>
      <c r="BJ39" s="621"/>
      <c r="BK39" s="621"/>
      <c r="BL39" s="621"/>
      <c r="BM39" s="621"/>
      <c r="BN39" s="621"/>
      <c r="BO39" s="621"/>
      <c r="BP39" s="621"/>
      <c r="BQ39" s="621"/>
      <c r="BR39" s="621"/>
      <c r="BS39" s="621"/>
      <c r="BT39" s="621"/>
      <c r="BU39" s="622"/>
      <c r="BV39" s="623">
        <v>11174</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1561680</v>
      </c>
      <c r="CS39" s="644"/>
      <c r="CT39" s="644"/>
      <c r="CU39" s="644"/>
      <c r="CV39" s="644"/>
      <c r="CW39" s="644"/>
      <c r="CX39" s="644"/>
      <c r="CY39" s="645"/>
      <c r="CZ39" s="628">
        <v>4.0999999999999996</v>
      </c>
      <c r="DA39" s="656"/>
      <c r="DB39" s="656"/>
      <c r="DC39" s="658"/>
      <c r="DD39" s="632">
        <v>371525</v>
      </c>
      <c r="DE39" s="644"/>
      <c r="DF39" s="644"/>
      <c r="DG39" s="644"/>
      <c r="DH39" s="644"/>
      <c r="DI39" s="644"/>
      <c r="DJ39" s="644"/>
      <c r="DK39" s="645"/>
      <c r="DL39" s="632" t="s">
        <v>122</v>
      </c>
      <c r="DM39" s="644"/>
      <c r="DN39" s="644"/>
      <c r="DO39" s="644"/>
      <c r="DP39" s="644"/>
      <c r="DQ39" s="644"/>
      <c r="DR39" s="644"/>
      <c r="DS39" s="644"/>
      <c r="DT39" s="644"/>
      <c r="DU39" s="644"/>
      <c r="DV39" s="645"/>
      <c r="DW39" s="628" t="s">
        <v>122</v>
      </c>
      <c r="DX39" s="656"/>
      <c r="DY39" s="656"/>
      <c r="DZ39" s="656"/>
      <c r="EA39" s="656"/>
      <c r="EB39" s="656"/>
      <c r="EC39" s="657"/>
    </row>
    <row r="40" spans="2:133" ht="11.25" customHeight="1" x14ac:dyDescent="0.15">
      <c r="B40" s="620" t="s">
        <v>331</v>
      </c>
      <c r="C40" s="621"/>
      <c r="D40" s="621"/>
      <c r="E40" s="621"/>
      <c r="F40" s="621"/>
      <c r="G40" s="621"/>
      <c r="H40" s="621"/>
      <c r="I40" s="621"/>
      <c r="J40" s="621"/>
      <c r="K40" s="621"/>
      <c r="L40" s="621"/>
      <c r="M40" s="621"/>
      <c r="N40" s="621"/>
      <c r="O40" s="621"/>
      <c r="P40" s="621"/>
      <c r="Q40" s="622"/>
      <c r="R40" s="623">
        <v>95100</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332</v>
      </c>
      <c r="AR40" s="687"/>
      <c r="AS40" s="687"/>
      <c r="AT40" s="687"/>
      <c r="AU40" s="687"/>
      <c r="AV40" s="687"/>
      <c r="AW40" s="687"/>
      <c r="AX40" s="687"/>
      <c r="AY40" s="688"/>
      <c r="AZ40" s="623">
        <v>68000</v>
      </c>
      <c r="BA40" s="624"/>
      <c r="BB40" s="624"/>
      <c r="BC40" s="624"/>
      <c r="BD40" s="644"/>
      <c r="BE40" s="644"/>
      <c r="BF40" s="669"/>
      <c r="BG40" s="673" t="s">
        <v>333</v>
      </c>
      <c r="BH40" s="674"/>
      <c r="BI40" s="674"/>
      <c r="BJ40" s="674"/>
      <c r="BK40" s="674"/>
      <c r="BL40" s="223"/>
      <c r="BM40" s="621" t="s">
        <v>334</v>
      </c>
      <c r="BN40" s="621"/>
      <c r="BO40" s="621"/>
      <c r="BP40" s="621"/>
      <c r="BQ40" s="621"/>
      <c r="BR40" s="621"/>
      <c r="BS40" s="621"/>
      <c r="BT40" s="621"/>
      <c r="BU40" s="622"/>
      <c r="BV40" s="623">
        <v>99</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1046021</v>
      </c>
      <c r="CS40" s="624"/>
      <c r="CT40" s="624"/>
      <c r="CU40" s="624"/>
      <c r="CV40" s="624"/>
      <c r="CW40" s="624"/>
      <c r="CX40" s="624"/>
      <c r="CY40" s="625"/>
      <c r="CZ40" s="628">
        <v>2.7</v>
      </c>
      <c r="DA40" s="656"/>
      <c r="DB40" s="656"/>
      <c r="DC40" s="658"/>
      <c r="DD40" s="632">
        <v>747096</v>
      </c>
      <c r="DE40" s="624"/>
      <c r="DF40" s="624"/>
      <c r="DG40" s="624"/>
      <c r="DH40" s="624"/>
      <c r="DI40" s="624"/>
      <c r="DJ40" s="624"/>
      <c r="DK40" s="625"/>
      <c r="DL40" s="632">
        <v>270623</v>
      </c>
      <c r="DM40" s="624"/>
      <c r="DN40" s="624"/>
      <c r="DO40" s="624"/>
      <c r="DP40" s="624"/>
      <c r="DQ40" s="624"/>
      <c r="DR40" s="624"/>
      <c r="DS40" s="624"/>
      <c r="DT40" s="624"/>
      <c r="DU40" s="624"/>
      <c r="DV40" s="625"/>
      <c r="DW40" s="628">
        <v>1.3</v>
      </c>
      <c r="DX40" s="656"/>
      <c r="DY40" s="656"/>
      <c r="DZ40" s="656"/>
      <c r="EA40" s="656"/>
      <c r="EB40" s="656"/>
      <c r="EC40" s="657"/>
    </row>
    <row r="41" spans="2:133" ht="11.25" customHeight="1" x14ac:dyDescent="0.15">
      <c r="B41" s="646" t="s">
        <v>336</v>
      </c>
      <c r="C41" s="647"/>
      <c r="D41" s="647"/>
      <c r="E41" s="647"/>
      <c r="F41" s="647"/>
      <c r="G41" s="647"/>
      <c r="H41" s="647"/>
      <c r="I41" s="647"/>
      <c r="J41" s="647"/>
      <c r="K41" s="647"/>
      <c r="L41" s="647"/>
      <c r="M41" s="647"/>
      <c r="N41" s="647"/>
      <c r="O41" s="647"/>
      <c r="P41" s="647"/>
      <c r="Q41" s="648"/>
      <c r="R41" s="695">
        <v>39361857</v>
      </c>
      <c r="S41" s="696"/>
      <c r="T41" s="696"/>
      <c r="U41" s="696"/>
      <c r="V41" s="696"/>
      <c r="W41" s="696"/>
      <c r="X41" s="696"/>
      <c r="Y41" s="700"/>
      <c r="Z41" s="701">
        <v>100</v>
      </c>
      <c r="AA41" s="701"/>
      <c r="AB41" s="701"/>
      <c r="AC41" s="701"/>
      <c r="AD41" s="702">
        <v>20956131</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589836</v>
      </c>
      <c r="BA41" s="624"/>
      <c r="BB41" s="624"/>
      <c r="BC41" s="624"/>
      <c r="BD41" s="644"/>
      <c r="BE41" s="644"/>
      <c r="BF41" s="669"/>
      <c r="BG41" s="673"/>
      <c r="BH41" s="674"/>
      <c r="BI41" s="674"/>
      <c r="BJ41" s="674"/>
      <c r="BK41" s="674"/>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44"/>
      <c r="CT41" s="644"/>
      <c r="CU41" s="644"/>
      <c r="CV41" s="644"/>
      <c r="CW41" s="644"/>
      <c r="CX41" s="644"/>
      <c r="CY41" s="645"/>
      <c r="CZ41" s="628" t="s">
        <v>122</v>
      </c>
      <c r="DA41" s="656"/>
      <c r="DB41" s="656"/>
      <c r="DC41" s="658"/>
      <c r="DD41" s="632" t="s">
        <v>122</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340</v>
      </c>
      <c r="AR42" s="693"/>
      <c r="AS42" s="693"/>
      <c r="AT42" s="693"/>
      <c r="AU42" s="693"/>
      <c r="AV42" s="693"/>
      <c r="AW42" s="693"/>
      <c r="AX42" s="693"/>
      <c r="AY42" s="694"/>
      <c r="AZ42" s="695">
        <v>2214463</v>
      </c>
      <c r="BA42" s="696"/>
      <c r="BB42" s="696"/>
      <c r="BC42" s="696"/>
      <c r="BD42" s="682"/>
      <c r="BE42" s="682"/>
      <c r="BF42" s="684"/>
      <c r="BG42" s="675"/>
      <c r="BH42" s="676"/>
      <c r="BI42" s="676"/>
      <c r="BJ42" s="676"/>
      <c r="BK42" s="676"/>
      <c r="BL42" s="224"/>
      <c r="BM42" s="647" t="s">
        <v>341</v>
      </c>
      <c r="BN42" s="647"/>
      <c r="BO42" s="647"/>
      <c r="BP42" s="647"/>
      <c r="BQ42" s="647"/>
      <c r="BR42" s="647"/>
      <c r="BS42" s="647"/>
      <c r="BT42" s="647"/>
      <c r="BU42" s="648"/>
      <c r="BV42" s="695">
        <v>380</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4302602</v>
      </c>
      <c r="CS42" s="644"/>
      <c r="CT42" s="644"/>
      <c r="CU42" s="644"/>
      <c r="CV42" s="644"/>
      <c r="CW42" s="644"/>
      <c r="CX42" s="644"/>
      <c r="CY42" s="645"/>
      <c r="CZ42" s="628">
        <v>11.3</v>
      </c>
      <c r="DA42" s="656"/>
      <c r="DB42" s="656"/>
      <c r="DC42" s="658"/>
      <c r="DD42" s="632">
        <v>781956</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343</v>
      </c>
      <c r="CD43" s="620" t="s">
        <v>344</v>
      </c>
      <c r="CE43" s="621"/>
      <c r="CF43" s="621"/>
      <c r="CG43" s="621"/>
      <c r="CH43" s="621"/>
      <c r="CI43" s="621"/>
      <c r="CJ43" s="621"/>
      <c r="CK43" s="621"/>
      <c r="CL43" s="621"/>
      <c r="CM43" s="621"/>
      <c r="CN43" s="621"/>
      <c r="CO43" s="621"/>
      <c r="CP43" s="621"/>
      <c r="CQ43" s="622"/>
      <c r="CR43" s="623">
        <v>103544</v>
      </c>
      <c r="CS43" s="644"/>
      <c r="CT43" s="644"/>
      <c r="CU43" s="644"/>
      <c r="CV43" s="644"/>
      <c r="CW43" s="644"/>
      <c r="CX43" s="644"/>
      <c r="CY43" s="645"/>
      <c r="CZ43" s="628">
        <v>0.3</v>
      </c>
      <c r="DA43" s="656"/>
      <c r="DB43" s="656"/>
      <c r="DC43" s="658"/>
      <c r="DD43" s="632">
        <v>89207</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293</v>
      </c>
      <c r="CE44" s="662"/>
      <c r="CF44" s="620" t="s">
        <v>346</v>
      </c>
      <c r="CG44" s="621"/>
      <c r="CH44" s="621"/>
      <c r="CI44" s="621"/>
      <c r="CJ44" s="621"/>
      <c r="CK44" s="621"/>
      <c r="CL44" s="621"/>
      <c r="CM44" s="621"/>
      <c r="CN44" s="621"/>
      <c r="CO44" s="621"/>
      <c r="CP44" s="621"/>
      <c r="CQ44" s="622"/>
      <c r="CR44" s="623">
        <v>4165175</v>
      </c>
      <c r="CS44" s="624"/>
      <c r="CT44" s="624"/>
      <c r="CU44" s="624"/>
      <c r="CV44" s="624"/>
      <c r="CW44" s="624"/>
      <c r="CX44" s="624"/>
      <c r="CY44" s="625"/>
      <c r="CZ44" s="628">
        <v>10.9</v>
      </c>
      <c r="DA44" s="629"/>
      <c r="DB44" s="629"/>
      <c r="DC44" s="635"/>
      <c r="DD44" s="632">
        <v>711865</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348</v>
      </c>
      <c r="CG45" s="621"/>
      <c r="CH45" s="621"/>
      <c r="CI45" s="621"/>
      <c r="CJ45" s="621"/>
      <c r="CK45" s="621"/>
      <c r="CL45" s="621"/>
      <c r="CM45" s="621"/>
      <c r="CN45" s="621"/>
      <c r="CO45" s="621"/>
      <c r="CP45" s="621"/>
      <c r="CQ45" s="622"/>
      <c r="CR45" s="623">
        <v>1604909</v>
      </c>
      <c r="CS45" s="644"/>
      <c r="CT45" s="644"/>
      <c r="CU45" s="644"/>
      <c r="CV45" s="644"/>
      <c r="CW45" s="644"/>
      <c r="CX45" s="644"/>
      <c r="CY45" s="645"/>
      <c r="CZ45" s="628">
        <v>4.2</v>
      </c>
      <c r="DA45" s="656"/>
      <c r="DB45" s="656"/>
      <c r="DC45" s="658"/>
      <c r="DD45" s="632">
        <v>56335</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349</v>
      </c>
      <c r="CG46" s="621"/>
      <c r="CH46" s="621"/>
      <c r="CI46" s="621"/>
      <c r="CJ46" s="621"/>
      <c r="CK46" s="621"/>
      <c r="CL46" s="621"/>
      <c r="CM46" s="621"/>
      <c r="CN46" s="621"/>
      <c r="CO46" s="621"/>
      <c r="CP46" s="621"/>
      <c r="CQ46" s="622"/>
      <c r="CR46" s="623">
        <v>2298931</v>
      </c>
      <c r="CS46" s="624"/>
      <c r="CT46" s="624"/>
      <c r="CU46" s="624"/>
      <c r="CV46" s="624"/>
      <c r="CW46" s="624"/>
      <c r="CX46" s="624"/>
      <c r="CY46" s="625"/>
      <c r="CZ46" s="628">
        <v>6</v>
      </c>
      <c r="DA46" s="629"/>
      <c r="DB46" s="629"/>
      <c r="DC46" s="635"/>
      <c r="DD46" s="632">
        <v>653830</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350</v>
      </c>
      <c r="CG47" s="621"/>
      <c r="CH47" s="621"/>
      <c r="CI47" s="621"/>
      <c r="CJ47" s="621"/>
      <c r="CK47" s="621"/>
      <c r="CL47" s="621"/>
      <c r="CM47" s="621"/>
      <c r="CN47" s="621"/>
      <c r="CO47" s="621"/>
      <c r="CP47" s="621"/>
      <c r="CQ47" s="622"/>
      <c r="CR47" s="623">
        <v>137427</v>
      </c>
      <c r="CS47" s="644"/>
      <c r="CT47" s="644"/>
      <c r="CU47" s="644"/>
      <c r="CV47" s="644"/>
      <c r="CW47" s="644"/>
      <c r="CX47" s="644"/>
      <c r="CY47" s="645"/>
      <c r="CZ47" s="628">
        <v>0.4</v>
      </c>
      <c r="DA47" s="656"/>
      <c r="DB47" s="656"/>
      <c r="DC47" s="658"/>
      <c r="DD47" s="632">
        <v>70091</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6" t="s">
        <v>352</v>
      </c>
      <c r="CE49" s="647"/>
      <c r="CF49" s="647"/>
      <c r="CG49" s="647"/>
      <c r="CH49" s="647"/>
      <c r="CI49" s="647"/>
      <c r="CJ49" s="647"/>
      <c r="CK49" s="647"/>
      <c r="CL49" s="647"/>
      <c r="CM49" s="647"/>
      <c r="CN49" s="647"/>
      <c r="CO49" s="647"/>
      <c r="CP49" s="647"/>
      <c r="CQ49" s="648"/>
      <c r="CR49" s="695">
        <v>38209667</v>
      </c>
      <c r="CS49" s="682"/>
      <c r="CT49" s="682"/>
      <c r="CU49" s="682"/>
      <c r="CV49" s="682"/>
      <c r="CW49" s="682"/>
      <c r="CX49" s="682"/>
      <c r="CY49" s="711"/>
      <c r="CZ49" s="703">
        <v>100</v>
      </c>
      <c r="DA49" s="712"/>
      <c r="DB49" s="712"/>
      <c r="DC49" s="713"/>
      <c r="DD49" s="714">
        <v>24858335</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S/I2200kvk4VG2E+l1K4ovQJuJ0cm9enFMQIylqxdwS4pOqObs0/lZrfQn8gr78CXeBdm23Wsjnl4yJDU26X6Q==" saltValue="9B4xesna6ff+rL8ZY19yG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375</v>
      </c>
      <c r="C7" s="750"/>
      <c r="D7" s="750"/>
      <c r="E7" s="750"/>
      <c r="F7" s="750"/>
      <c r="G7" s="750"/>
      <c r="H7" s="750"/>
      <c r="I7" s="750"/>
      <c r="J7" s="750"/>
      <c r="K7" s="750"/>
      <c r="L7" s="750"/>
      <c r="M7" s="750"/>
      <c r="N7" s="750"/>
      <c r="O7" s="750"/>
      <c r="P7" s="751"/>
      <c r="Q7" s="752">
        <v>39362</v>
      </c>
      <c r="R7" s="753"/>
      <c r="S7" s="753"/>
      <c r="T7" s="753"/>
      <c r="U7" s="753"/>
      <c r="V7" s="753">
        <v>38210</v>
      </c>
      <c r="W7" s="753"/>
      <c r="X7" s="753"/>
      <c r="Y7" s="753"/>
      <c r="Z7" s="753"/>
      <c r="AA7" s="753">
        <v>1152</v>
      </c>
      <c r="AB7" s="753"/>
      <c r="AC7" s="753"/>
      <c r="AD7" s="753"/>
      <c r="AE7" s="754"/>
      <c r="AF7" s="755">
        <v>912</v>
      </c>
      <c r="AG7" s="756"/>
      <c r="AH7" s="756"/>
      <c r="AI7" s="756"/>
      <c r="AJ7" s="757"/>
      <c r="AK7" s="758">
        <v>1945</v>
      </c>
      <c r="AL7" s="759"/>
      <c r="AM7" s="759"/>
      <c r="AN7" s="759"/>
      <c r="AO7" s="759"/>
      <c r="AP7" s="759">
        <v>34163</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565</v>
      </c>
      <c r="BT7" s="747"/>
      <c r="BU7" s="747"/>
      <c r="BV7" s="747"/>
      <c r="BW7" s="747"/>
      <c r="BX7" s="747"/>
      <c r="BY7" s="747"/>
      <c r="BZ7" s="747"/>
      <c r="CA7" s="747"/>
      <c r="CB7" s="747"/>
      <c r="CC7" s="747"/>
      <c r="CD7" s="747"/>
      <c r="CE7" s="747"/>
      <c r="CF7" s="747"/>
      <c r="CG7" s="762"/>
      <c r="CH7" s="743">
        <v>-3</v>
      </c>
      <c r="CI7" s="744"/>
      <c r="CJ7" s="744"/>
      <c r="CK7" s="744"/>
      <c r="CL7" s="745"/>
      <c r="CM7" s="743">
        <v>16</v>
      </c>
      <c r="CN7" s="744"/>
      <c r="CO7" s="744"/>
      <c r="CP7" s="744"/>
      <c r="CQ7" s="745"/>
      <c r="CR7" s="743">
        <v>10</v>
      </c>
      <c r="CS7" s="744"/>
      <c r="CT7" s="744"/>
      <c r="CU7" s="744"/>
      <c r="CV7" s="745"/>
      <c r="CW7" s="743">
        <v>27</v>
      </c>
      <c r="CX7" s="744"/>
      <c r="CY7" s="744"/>
      <c r="CZ7" s="744"/>
      <c r="DA7" s="745"/>
      <c r="DB7" s="743" t="s">
        <v>572</v>
      </c>
      <c r="DC7" s="744"/>
      <c r="DD7" s="744"/>
      <c r="DE7" s="744"/>
      <c r="DF7" s="745"/>
      <c r="DG7" s="743" t="s">
        <v>572</v>
      </c>
      <c r="DH7" s="744"/>
      <c r="DI7" s="744"/>
      <c r="DJ7" s="744"/>
      <c r="DK7" s="745"/>
      <c r="DL7" s="743" t="s">
        <v>572</v>
      </c>
      <c r="DM7" s="744"/>
      <c r="DN7" s="744"/>
      <c r="DO7" s="744"/>
      <c r="DP7" s="745"/>
      <c r="DQ7" s="743" t="s">
        <v>572</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566</v>
      </c>
      <c r="BT8" s="774"/>
      <c r="BU8" s="774"/>
      <c r="BV8" s="774"/>
      <c r="BW8" s="774"/>
      <c r="BX8" s="774"/>
      <c r="BY8" s="774"/>
      <c r="BZ8" s="774"/>
      <c r="CA8" s="774"/>
      <c r="CB8" s="774"/>
      <c r="CC8" s="774"/>
      <c r="CD8" s="774"/>
      <c r="CE8" s="774"/>
      <c r="CF8" s="774"/>
      <c r="CG8" s="775"/>
      <c r="CH8" s="776">
        <v>0</v>
      </c>
      <c r="CI8" s="777"/>
      <c r="CJ8" s="777"/>
      <c r="CK8" s="777"/>
      <c r="CL8" s="778"/>
      <c r="CM8" s="776">
        <v>29</v>
      </c>
      <c r="CN8" s="777"/>
      <c r="CO8" s="777"/>
      <c r="CP8" s="777"/>
      <c r="CQ8" s="778"/>
      <c r="CR8" s="776">
        <v>20</v>
      </c>
      <c r="CS8" s="777"/>
      <c r="CT8" s="777"/>
      <c r="CU8" s="777"/>
      <c r="CV8" s="778"/>
      <c r="CW8" s="776" t="s">
        <v>578</v>
      </c>
      <c r="CX8" s="777"/>
      <c r="CY8" s="777"/>
      <c r="CZ8" s="777"/>
      <c r="DA8" s="778"/>
      <c r="DB8" s="776" t="s">
        <v>572</v>
      </c>
      <c r="DC8" s="777"/>
      <c r="DD8" s="777"/>
      <c r="DE8" s="777"/>
      <c r="DF8" s="778"/>
      <c r="DG8" s="776" t="s">
        <v>572</v>
      </c>
      <c r="DH8" s="777"/>
      <c r="DI8" s="777"/>
      <c r="DJ8" s="777"/>
      <c r="DK8" s="778"/>
      <c r="DL8" s="776" t="s">
        <v>572</v>
      </c>
      <c r="DM8" s="777"/>
      <c r="DN8" s="777"/>
      <c r="DO8" s="777"/>
      <c r="DP8" s="778"/>
      <c r="DQ8" s="776" t="s">
        <v>572</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567</v>
      </c>
      <c r="BT9" s="774"/>
      <c r="BU9" s="774"/>
      <c r="BV9" s="774"/>
      <c r="BW9" s="774"/>
      <c r="BX9" s="774"/>
      <c r="BY9" s="774"/>
      <c r="BZ9" s="774"/>
      <c r="CA9" s="774"/>
      <c r="CB9" s="774"/>
      <c r="CC9" s="774"/>
      <c r="CD9" s="774"/>
      <c r="CE9" s="774"/>
      <c r="CF9" s="774"/>
      <c r="CG9" s="775"/>
      <c r="CH9" s="776">
        <v>0</v>
      </c>
      <c r="CI9" s="777"/>
      <c r="CJ9" s="777"/>
      <c r="CK9" s="777"/>
      <c r="CL9" s="778"/>
      <c r="CM9" s="776">
        <v>169</v>
      </c>
      <c r="CN9" s="777"/>
      <c r="CO9" s="777"/>
      <c r="CP9" s="777"/>
      <c r="CQ9" s="778"/>
      <c r="CR9" s="776">
        <v>17</v>
      </c>
      <c r="CS9" s="777"/>
      <c r="CT9" s="777"/>
      <c r="CU9" s="777"/>
      <c r="CV9" s="778"/>
      <c r="CW9" s="776">
        <v>45</v>
      </c>
      <c r="CX9" s="777"/>
      <c r="CY9" s="777"/>
      <c r="CZ9" s="777"/>
      <c r="DA9" s="778"/>
      <c r="DB9" s="776" t="s">
        <v>572</v>
      </c>
      <c r="DC9" s="777"/>
      <c r="DD9" s="777"/>
      <c r="DE9" s="777"/>
      <c r="DF9" s="778"/>
      <c r="DG9" s="776" t="s">
        <v>572</v>
      </c>
      <c r="DH9" s="777"/>
      <c r="DI9" s="777"/>
      <c r="DJ9" s="777"/>
      <c r="DK9" s="778"/>
      <c r="DL9" s="776" t="s">
        <v>572</v>
      </c>
      <c r="DM9" s="777"/>
      <c r="DN9" s="777"/>
      <c r="DO9" s="777"/>
      <c r="DP9" s="778"/>
      <c r="DQ9" s="776" t="s">
        <v>572</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568</v>
      </c>
      <c r="BT10" s="774"/>
      <c r="BU10" s="774"/>
      <c r="BV10" s="774"/>
      <c r="BW10" s="774"/>
      <c r="BX10" s="774"/>
      <c r="BY10" s="774"/>
      <c r="BZ10" s="774"/>
      <c r="CA10" s="774"/>
      <c r="CB10" s="774"/>
      <c r="CC10" s="774"/>
      <c r="CD10" s="774"/>
      <c r="CE10" s="774"/>
      <c r="CF10" s="774"/>
      <c r="CG10" s="775"/>
      <c r="CH10" s="776">
        <v>0</v>
      </c>
      <c r="CI10" s="777"/>
      <c r="CJ10" s="777"/>
      <c r="CK10" s="777"/>
      <c r="CL10" s="778"/>
      <c r="CM10" s="776">
        <v>21</v>
      </c>
      <c r="CN10" s="777"/>
      <c r="CO10" s="777"/>
      <c r="CP10" s="777"/>
      <c r="CQ10" s="778"/>
      <c r="CR10" s="776">
        <v>43</v>
      </c>
      <c r="CS10" s="777"/>
      <c r="CT10" s="777"/>
      <c r="CU10" s="777"/>
      <c r="CV10" s="778"/>
      <c r="CW10" s="776" t="s">
        <v>578</v>
      </c>
      <c r="CX10" s="777"/>
      <c r="CY10" s="777"/>
      <c r="CZ10" s="777"/>
      <c r="DA10" s="778"/>
      <c r="DB10" s="776" t="s">
        <v>572</v>
      </c>
      <c r="DC10" s="777"/>
      <c r="DD10" s="777"/>
      <c r="DE10" s="777"/>
      <c r="DF10" s="778"/>
      <c r="DG10" s="776" t="s">
        <v>572</v>
      </c>
      <c r="DH10" s="777"/>
      <c r="DI10" s="777"/>
      <c r="DJ10" s="777"/>
      <c r="DK10" s="778"/>
      <c r="DL10" s="776" t="s">
        <v>572</v>
      </c>
      <c r="DM10" s="777"/>
      <c r="DN10" s="777"/>
      <c r="DO10" s="777"/>
      <c r="DP10" s="778"/>
      <c r="DQ10" s="776" t="s">
        <v>572</v>
      </c>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569</v>
      </c>
      <c r="BT11" s="774"/>
      <c r="BU11" s="774"/>
      <c r="BV11" s="774"/>
      <c r="BW11" s="774"/>
      <c r="BX11" s="774"/>
      <c r="BY11" s="774"/>
      <c r="BZ11" s="774"/>
      <c r="CA11" s="774"/>
      <c r="CB11" s="774"/>
      <c r="CC11" s="774"/>
      <c r="CD11" s="774"/>
      <c r="CE11" s="774"/>
      <c r="CF11" s="774"/>
      <c r="CG11" s="775"/>
      <c r="CH11" s="776">
        <v>4</v>
      </c>
      <c r="CI11" s="777"/>
      <c r="CJ11" s="777"/>
      <c r="CK11" s="777"/>
      <c r="CL11" s="778"/>
      <c r="CM11" s="776">
        <v>17</v>
      </c>
      <c r="CN11" s="777"/>
      <c r="CO11" s="777"/>
      <c r="CP11" s="777"/>
      <c r="CQ11" s="778"/>
      <c r="CR11" s="776">
        <v>10</v>
      </c>
      <c r="CS11" s="777"/>
      <c r="CT11" s="777"/>
      <c r="CU11" s="777"/>
      <c r="CV11" s="778"/>
      <c r="CW11" s="776" t="s">
        <v>578</v>
      </c>
      <c r="CX11" s="777"/>
      <c r="CY11" s="777"/>
      <c r="CZ11" s="777"/>
      <c r="DA11" s="778"/>
      <c r="DB11" s="776" t="s">
        <v>572</v>
      </c>
      <c r="DC11" s="777"/>
      <c r="DD11" s="777"/>
      <c r="DE11" s="777"/>
      <c r="DF11" s="778"/>
      <c r="DG11" s="776" t="s">
        <v>572</v>
      </c>
      <c r="DH11" s="777"/>
      <c r="DI11" s="777"/>
      <c r="DJ11" s="777"/>
      <c r="DK11" s="778"/>
      <c r="DL11" s="776" t="s">
        <v>572</v>
      </c>
      <c r="DM11" s="777"/>
      <c r="DN11" s="777"/>
      <c r="DO11" s="777"/>
      <c r="DP11" s="778"/>
      <c r="DQ11" s="776" t="s">
        <v>572</v>
      </c>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t="s">
        <v>570</v>
      </c>
      <c r="BT12" s="774"/>
      <c r="BU12" s="774"/>
      <c r="BV12" s="774"/>
      <c r="BW12" s="774"/>
      <c r="BX12" s="774"/>
      <c r="BY12" s="774"/>
      <c r="BZ12" s="774"/>
      <c r="CA12" s="774"/>
      <c r="CB12" s="774"/>
      <c r="CC12" s="774"/>
      <c r="CD12" s="774"/>
      <c r="CE12" s="774"/>
      <c r="CF12" s="774"/>
      <c r="CG12" s="775"/>
      <c r="CH12" s="776">
        <v>15</v>
      </c>
      <c r="CI12" s="777"/>
      <c r="CJ12" s="777"/>
      <c r="CK12" s="777"/>
      <c r="CL12" s="778"/>
      <c r="CM12" s="776">
        <v>143</v>
      </c>
      <c r="CN12" s="777"/>
      <c r="CO12" s="777"/>
      <c r="CP12" s="777"/>
      <c r="CQ12" s="778"/>
      <c r="CR12" s="776">
        <v>20</v>
      </c>
      <c r="CS12" s="777"/>
      <c r="CT12" s="777"/>
      <c r="CU12" s="777"/>
      <c r="CV12" s="778"/>
      <c r="CW12" s="776" t="s">
        <v>578</v>
      </c>
      <c r="CX12" s="777"/>
      <c r="CY12" s="777"/>
      <c r="CZ12" s="777"/>
      <c r="DA12" s="778"/>
      <c r="DB12" s="776" t="s">
        <v>572</v>
      </c>
      <c r="DC12" s="777"/>
      <c r="DD12" s="777"/>
      <c r="DE12" s="777"/>
      <c r="DF12" s="778"/>
      <c r="DG12" s="776" t="s">
        <v>572</v>
      </c>
      <c r="DH12" s="777"/>
      <c r="DI12" s="777"/>
      <c r="DJ12" s="777"/>
      <c r="DK12" s="778"/>
      <c r="DL12" s="776" t="s">
        <v>572</v>
      </c>
      <c r="DM12" s="777"/>
      <c r="DN12" s="777"/>
      <c r="DO12" s="777"/>
      <c r="DP12" s="778"/>
      <c r="DQ12" s="776" t="s">
        <v>572</v>
      </c>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t="s">
        <v>571</v>
      </c>
      <c r="BT13" s="774"/>
      <c r="BU13" s="774"/>
      <c r="BV13" s="774"/>
      <c r="BW13" s="774"/>
      <c r="BX13" s="774"/>
      <c r="BY13" s="774"/>
      <c r="BZ13" s="774"/>
      <c r="CA13" s="774"/>
      <c r="CB13" s="774"/>
      <c r="CC13" s="774"/>
      <c r="CD13" s="774"/>
      <c r="CE13" s="774"/>
      <c r="CF13" s="774"/>
      <c r="CG13" s="775"/>
      <c r="CH13" s="776">
        <v>-13</v>
      </c>
      <c r="CI13" s="777"/>
      <c r="CJ13" s="777"/>
      <c r="CK13" s="777"/>
      <c r="CL13" s="778"/>
      <c r="CM13" s="776">
        <v>-42</v>
      </c>
      <c r="CN13" s="777"/>
      <c r="CO13" s="777"/>
      <c r="CP13" s="777"/>
      <c r="CQ13" s="778"/>
      <c r="CR13" s="776">
        <v>15</v>
      </c>
      <c r="CS13" s="777"/>
      <c r="CT13" s="777"/>
      <c r="CU13" s="777"/>
      <c r="CV13" s="778"/>
      <c r="CW13" s="776" t="s">
        <v>578</v>
      </c>
      <c r="CX13" s="777"/>
      <c r="CY13" s="777"/>
      <c r="CZ13" s="777"/>
      <c r="DA13" s="778"/>
      <c r="DB13" s="776" t="s">
        <v>572</v>
      </c>
      <c r="DC13" s="777"/>
      <c r="DD13" s="777"/>
      <c r="DE13" s="777"/>
      <c r="DF13" s="778"/>
      <c r="DG13" s="776" t="s">
        <v>572</v>
      </c>
      <c r="DH13" s="777"/>
      <c r="DI13" s="777"/>
      <c r="DJ13" s="777"/>
      <c r="DK13" s="778"/>
      <c r="DL13" s="776" t="s">
        <v>572</v>
      </c>
      <c r="DM13" s="777"/>
      <c r="DN13" s="777"/>
      <c r="DO13" s="777"/>
      <c r="DP13" s="778"/>
      <c r="DQ13" s="776" t="s">
        <v>572</v>
      </c>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39362</v>
      </c>
      <c r="R23" s="793"/>
      <c r="S23" s="793"/>
      <c r="T23" s="793"/>
      <c r="U23" s="793"/>
      <c r="V23" s="793">
        <v>38210</v>
      </c>
      <c r="W23" s="793"/>
      <c r="X23" s="793"/>
      <c r="Y23" s="793"/>
      <c r="Z23" s="793"/>
      <c r="AA23" s="793">
        <v>1152</v>
      </c>
      <c r="AB23" s="793"/>
      <c r="AC23" s="793"/>
      <c r="AD23" s="793"/>
      <c r="AE23" s="794"/>
      <c r="AF23" s="795">
        <v>912</v>
      </c>
      <c r="AG23" s="793"/>
      <c r="AH23" s="793"/>
      <c r="AI23" s="793"/>
      <c r="AJ23" s="796"/>
      <c r="AK23" s="797"/>
      <c r="AL23" s="798"/>
      <c r="AM23" s="798"/>
      <c r="AN23" s="798"/>
      <c r="AO23" s="798"/>
      <c r="AP23" s="793">
        <v>34163</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358</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6099</v>
      </c>
      <c r="R28" s="823"/>
      <c r="S28" s="823"/>
      <c r="T28" s="823"/>
      <c r="U28" s="823"/>
      <c r="V28" s="823">
        <v>6026</v>
      </c>
      <c r="W28" s="823"/>
      <c r="X28" s="823"/>
      <c r="Y28" s="823"/>
      <c r="Z28" s="823"/>
      <c r="AA28" s="823">
        <v>73</v>
      </c>
      <c r="AB28" s="823"/>
      <c r="AC28" s="823"/>
      <c r="AD28" s="823"/>
      <c r="AE28" s="824"/>
      <c r="AF28" s="825">
        <v>73</v>
      </c>
      <c r="AG28" s="823"/>
      <c r="AH28" s="823"/>
      <c r="AI28" s="823"/>
      <c r="AJ28" s="826"/>
      <c r="AK28" s="827">
        <v>435</v>
      </c>
      <c r="AL28" s="828"/>
      <c r="AM28" s="828"/>
      <c r="AN28" s="828"/>
      <c r="AO28" s="828"/>
      <c r="AP28" s="828" t="s">
        <v>556</v>
      </c>
      <c r="AQ28" s="828"/>
      <c r="AR28" s="828"/>
      <c r="AS28" s="828"/>
      <c r="AT28" s="828"/>
      <c r="AU28" s="828" t="s">
        <v>556</v>
      </c>
      <c r="AV28" s="828"/>
      <c r="AW28" s="828"/>
      <c r="AX28" s="828"/>
      <c r="AY28" s="828"/>
      <c r="AZ28" s="829" t="s">
        <v>556</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240</v>
      </c>
      <c r="R29" s="784"/>
      <c r="S29" s="784"/>
      <c r="T29" s="784"/>
      <c r="U29" s="784"/>
      <c r="V29" s="784">
        <v>194</v>
      </c>
      <c r="W29" s="784"/>
      <c r="X29" s="784"/>
      <c r="Y29" s="784"/>
      <c r="Z29" s="784"/>
      <c r="AA29" s="784">
        <v>46</v>
      </c>
      <c r="AB29" s="784"/>
      <c r="AC29" s="784"/>
      <c r="AD29" s="784"/>
      <c r="AE29" s="785"/>
      <c r="AF29" s="786">
        <v>46</v>
      </c>
      <c r="AG29" s="787"/>
      <c r="AH29" s="787"/>
      <c r="AI29" s="787"/>
      <c r="AJ29" s="788"/>
      <c r="AK29" s="834">
        <v>118</v>
      </c>
      <c r="AL29" s="830"/>
      <c r="AM29" s="830"/>
      <c r="AN29" s="830"/>
      <c r="AO29" s="830"/>
      <c r="AP29" s="830">
        <v>274</v>
      </c>
      <c r="AQ29" s="830"/>
      <c r="AR29" s="830"/>
      <c r="AS29" s="830"/>
      <c r="AT29" s="830"/>
      <c r="AU29" s="830">
        <v>155</v>
      </c>
      <c r="AV29" s="830"/>
      <c r="AW29" s="830"/>
      <c r="AX29" s="830"/>
      <c r="AY29" s="830"/>
      <c r="AZ29" s="831" t="s">
        <v>556</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6993</v>
      </c>
      <c r="R30" s="784"/>
      <c r="S30" s="784"/>
      <c r="T30" s="784"/>
      <c r="U30" s="784"/>
      <c r="V30" s="784">
        <v>6800</v>
      </c>
      <c r="W30" s="784"/>
      <c r="X30" s="784"/>
      <c r="Y30" s="784"/>
      <c r="Z30" s="784"/>
      <c r="AA30" s="784">
        <v>193</v>
      </c>
      <c r="AB30" s="784"/>
      <c r="AC30" s="784"/>
      <c r="AD30" s="784"/>
      <c r="AE30" s="785"/>
      <c r="AF30" s="786">
        <v>193</v>
      </c>
      <c r="AG30" s="787"/>
      <c r="AH30" s="787"/>
      <c r="AI30" s="787"/>
      <c r="AJ30" s="788"/>
      <c r="AK30" s="834">
        <v>1051</v>
      </c>
      <c r="AL30" s="830"/>
      <c r="AM30" s="830"/>
      <c r="AN30" s="830"/>
      <c r="AO30" s="830"/>
      <c r="AP30" s="830" t="s">
        <v>556</v>
      </c>
      <c r="AQ30" s="830"/>
      <c r="AR30" s="830"/>
      <c r="AS30" s="830"/>
      <c r="AT30" s="830"/>
      <c r="AU30" s="830" t="s">
        <v>556</v>
      </c>
      <c r="AV30" s="830"/>
      <c r="AW30" s="830"/>
      <c r="AX30" s="830"/>
      <c r="AY30" s="830"/>
      <c r="AZ30" s="831" t="s">
        <v>556</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936</v>
      </c>
      <c r="R31" s="784"/>
      <c r="S31" s="784"/>
      <c r="T31" s="784"/>
      <c r="U31" s="784"/>
      <c r="V31" s="784">
        <v>929</v>
      </c>
      <c r="W31" s="784"/>
      <c r="X31" s="784"/>
      <c r="Y31" s="784"/>
      <c r="Z31" s="784"/>
      <c r="AA31" s="784">
        <v>6</v>
      </c>
      <c r="AB31" s="784"/>
      <c r="AC31" s="784"/>
      <c r="AD31" s="784"/>
      <c r="AE31" s="785"/>
      <c r="AF31" s="786">
        <v>6</v>
      </c>
      <c r="AG31" s="787"/>
      <c r="AH31" s="787"/>
      <c r="AI31" s="787"/>
      <c r="AJ31" s="788"/>
      <c r="AK31" s="834">
        <v>267</v>
      </c>
      <c r="AL31" s="830"/>
      <c r="AM31" s="830"/>
      <c r="AN31" s="830"/>
      <c r="AO31" s="830"/>
      <c r="AP31" s="830" t="s">
        <v>556</v>
      </c>
      <c r="AQ31" s="830"/>
      <c r="AR31" s="830"/>
      <c r="AS31" s="830"/>
      <c r="AT31" s="830"/>
      <c r="AU31" s="830" t="s">
        <v>556</v>
      </c>
      <c r="AV31" s="830"/>
      <c r="AW31" s="830"/>
      <c r="AX31" s="830"/>
      <c r="AY31" s="830"/>
      <c r="AZ31" s="831" t="s">
        <v>556</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393</v>
      </c>
      <c r="C32" s="781"/>
      <c r="D32" s="781"/>
      <c r="E32" s="781"/>
      <c r="F32" s="781"/>
      <c r="G32" s="781"/>
      <c r="H32" s="781"/>
      <c r="I32" s="781"/>
      <c r="J32" s="781"/>
      <c r="K32" s="781"/>
      <c r="L32" s="781"/>
      <c r="M32" s="781"/>
      <c r="N32" s="781"/>
      <c r="O32" s="781"/>
      <c r="P32" s="782"/>
      <c r="Q32" s="783">
        <v>168</v>
      </c>
      <c r="R32" s="784"/>
      <c r="S32" s="784"/>
      <c r="T32" s="784"/>
      <c r="U32" s="784"/>
      <c r="V32" s="784">
        <v>142</v>
      </c>
      <c r="W32" s="784"/>
      <c r="X32" s="784"/>
      <c r="Y32" s="784"/>
      <c r="Z32" s="784"/>
      <c r="AA32" s="784">
        <v>26</v>
      </c>
      <c r="AB32" s="784"/>
      <c r="AC32" s="784"/>
      <c r="AD32" s="784"/>
      <c r="AE32" s="785"/>
      <c r="AF32" s="786">
        <v>26</v>
      </c>
      <c r="AG32" s="787"/>
      <c r="AH32" s="787"/>
      <c r="AI32" s="787"/>
      <c r="AJ32" s="788"/>
      <c r="AK32" s="834">
        <v>68</v>
      </c>
      <c r="AL32" s="830"/>
      <c r="AM32" s="830"/>
      <c r="AN32" s="830"/>
      <c r="AO32" s="830"/>
      <c r="AP32" s="830">
        <v>350</v>
      </c>
      <c r="AQ32" s="830"/>
      <c r="AR32" s="830"/>
      <c r="AS32" s="830"/>
      <c r="AT32" s="830"/>
      <c r="AU32" s="830">
        <v>244</v>
      </c>
      <c r="AV32" s="830"/>
      <c r="AW32" s="830"/>
      <c r="AX32" s="830"/>
      <c r="AY32" s="830"/>
      <c r="AZ32" s="831" t="s">
        <v>556</v>
      </c>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394</v>
      </c>
      <c r="C33" s="781"/>
      <c r="D33" s="781"/>
      <c r="E33" s="781"/>
      <c r="F33" s="781"/>
      <c r="G33" s="781"/>
      <c r="H33" s="781"/>
      <c r="I33" s="781"/>
      <c r="J33" s="781"/>
      <c r="K33" s="781"/>
      <c r="L33" s="781"/>
      <c r="M33" s="781"/>
      <c r="N33" s="781"/>
      <c r="O33" s="781"/>
      <c r="P33" s="782"/>
      <c r="Q33" s="783">
        <v>1347</v>
      </c>
      <c r="R33" s="784"/>
      <c r="S33" s="784"/>
      <c r="T33" s="784"/>
      <c r="U33" s="784"/>
      <c r="V33" s="784">
        <v>1521</v>
      </c>
      <c r="W33" s="784"/>
      <c r="X33" s="784"/>
      <c r="Y33" s="784"/>
      <c r="Z33" s="784"/>
      <c r="AA33" s="784">
        <v>-173</v>
      </c>
      <c r="AB33" s="784"/>
      <c r="AC33" s="784"/>
      <c r="AD33" s="784"/>
      <c r="AE33" s="785"/>
      <c r="AF33" s="786">
        <v>1049</v>
      </c>
      <c r="AG33" s="787"/>
      <c r="AH33" s="787"/>
      <c r="AI33" s="787"/>
      <c r="AJ33" s="788"/>
      <c r="AK33" s="834">
        <v>682</v>
      </c>
      <c r="AL33" s="830"/>
      <c r="AM33" s="830"/>
      <c r="AN33" s="830"/>
      <c r="AO33" s="830"/>
      <c r="AP33" s="830">
        <v>8968</v>
      </c>
      <c r="AQ33" s="830"/>
      <c r="AR33" s="830"/>
      <c r="AS33" s="830"/>
      <c r="AT33" s="830"/>
      <c r="AU33" s="830">
        <v>3847</v>
      </c>
      <c r="AV33" s="830"/>
      <c r="AW33" s="830"/>
      <c r="AX33" s="830"/>
      <c r="AY33" s="830"/>
      <c r="AZ33" s="831" t="s">
        <v>556</v>
      </c>
      <c r="BA33" s="831"/>
      <c r="BB33" s="831"/>
      <c r="BC33" s="831"/>
      <c r="BD33" s="831"/>
      <c r="BE33" s="832" t="s">
        <v>395</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396</v>
      </c>
      <c r="C34" s="781"/>
      <c r="D34" s="781"/>
      <c r="E34" s="781"/>
      <c r="F34" s="781"/>
      <c r="G34" s="781"/>
      <c r="H34" s="781"/>
      <c r="I34" s="781"/>
      <c r="J34" s="781"/>
      <c r="K34" s="781"/>
      <c r="L34" s="781"/>
      <c r="M34" s="781"/>
      <c r="N34" s="781"/>
      <c r="O34" s="781"/>
      <c r="P34" s="782"/>
      <c r="Q34" s="783">
        <v>2216</v>
      </c>
      <c r="R34" s="784"/>
      <c r="S34" s="784"/>
      <c r="T34" s="784"/>
      <c r="U34" s="784"/>
      <c r="V34" s="784">
        <v>2509</v>
      </c>
      <c r="W34" s="784"/>
      <c r="X34" s="784"/>
      <c r="Y34" s="784"/>
      <c r="Z34" s="784"/>
      <c r="AA34" s="784">
        <v>-293</v>
      </c>
      <c r="AB34" s="784"/>
      <c r="AC34" s="784"/>
      <c r="AD34" s="784"/>
      <c r="AE34" s="785"/>
      <c r="AF34" s="786">
        <v>246</v>
      </c>
      <c r="AG34" s="787"/>
      <c r="AH34" s="787"/>
      <c r="AI34" s="787"/>
      <c r="AJ34" s="788"/>
      <c r="AK34" s="834">
        <v>1385</v>
      </c>
      <c r="AL34" s="830"/>
      <c r="AM34" s="830"/>
      <c r="AN34" s="830"/>
      <c r="AO34" s="830"/>
      <c r="AP34" s="830">
        <v>23228</v>
      </c>
      <c r="AQ34" s="830"/>
      <c r="AR34" s="830"/>
      <c r="AS34" s="830"/>
      <c r="AT34" s="830"/>
      <c r="AU34" s="830">
        <v>20185</v>
      </c>
      <c r="AV34" s="830"/>
      <c r="AW34" s="830"/>
      <c r="AX34" s="830"/>
      <c r="AY34" s="830"/>
      <c r="AZ34" s="831" t="s">
        <v>556</v>
      </c>
      <c r="BA34" s="831"/>
      <c r="BB34" s="831"/>
      <c r="BC34" s="831"/>
      <c r="BD34" s="831"/>
      <c r="BE34" s="832" t="s">
        <v>395</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143</v>
      </c>
      <c r="C35" s="781"/>
      <c r="D35" s="781"/>
      <c r="E35" s="781"/>
      <c r="F35" s="781"/>
      <c r="G35" s="781"/>
      <c r="H35" s="781"/>
      <c r="I35" s="781"/>
      <c r="J35" s="781"/>
      <c r="K35" s="781"/>
      <c r="L35" s="781"/>
      <c r="M35" s="781"/>
      <c r="N35" s="781"/>
      <c r="O35" s="781"/>
      <c r="P35" s="782"/>
      <c r="Q35" s="783">
        <v>6984</v>
      </c>
      <c r="R35" s="784"/>
      <c r="S35" s="784"/>
      <c r="T35" s="784"/>
      <c r="U35" s="784"/>
      <c r="V35" s="784">
        <v>7215</v>
      </c>
      <c r="W35" s="784"/>
      <c r="X35" s="784"/>
      <c r="Y35" s="784"/>
      <c r="Z35" s="784"/>
      <c r="AA35" s="784">
        <v>-231</v>
      </c>
      <c r="AB35" s="784"/>
      <c r="AC35" s="784"/>
      <c r="AD35" s="784"/>
      <c r="AE35" s="785"/>
      <c r="AF35" s="786">
        <v>-47</v>
      </c>
      <c r="AG35" s="787"/>
      <c r="AH35" s="787"/>
      <c r="AI35" s="787"/>
      <c r="AJ35" s="788"/>
      <c r="AK35" s="834">
        <v>1305</v>
      </c>
      <c r="AL35" s="830"/>
      <c r="AM35" s="830"/>
      <c r="AN35" s="830"/>
      <c r="AO35" s="830"/>
      <c r="AP35" s="830">
        <v>6424</v>
      </c>
      <c r="AQ35" s="830"/>
      <c r="AR35" s="830"/>
      <c r="AS35" s="830"/>
      <c r="AT35" s="830"/>
      <c r="AU35" s="830">
        <v>4099</v>
      </c>
      <c r="AV35" s="830"/>
      <c r="AW35" s="830"/>
      <c r="AX35" s="830"/>
      <c r="AY35" s="830"/>
      <c r="AZ35" s="831">
        <v>0.7</v>
      </c>
      <c r="BA35" s="831"/>
      <c r="BB35" s="831"/>
      <c r="BC35" s="831"/>
      <c r="BD35" s="831"/>
      <c r="BE35" s="832" t="s">
        <v>395</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t="s">
        <v>397</v>
      </c>
      <c r="C36" s="781"/>
      <c r="D36" s="781"/>
      <c r="E36" s="781"/>
      <c r="F36" s="781"/>
      <c r="G36" s="781"/>
      <c r="H36" s="781"/>
      <c r="I36" s="781"/>
      <c r="J36" s="781"/>
      <c r="K36" s="781"/>
      <c r="L36" s="781"/>
      <c r="M36" s="781"/>
      <c r="N36" s="781"/>
      <c r="O36" s="781"/>
      <c r="P36" s="782"/>
      <c r="Q36" s="783">
        <v>64</v>
      </c>
      <c r="R36" s="784"/>
      <c r="S36" s="784"/>
      <c r="T36" s="784"/>
      <c r="U36" s="784"/>
      <c r="V36" s="784">
        <v>48</v>
      </c>
      <c r="W36" s="784"/>
      <c r="X36" s="784"/>
      <c r="Y36" s="784"/>
      <c r="Z36" s="784"/>
      <c r="AA36" s="784">
        <v>15</v>
      </c>
      <c r="AB36" s="784"/>
      <c r="AC36" s="784"/>
      <c r="AD36" s="784"/>
      <c r="AE36" s="785"/>
      <c r="AF36" s="786">
        <v>15</v>
      </c>
      <c r="AG36" s="787"/>
      <c r="AH36" s="787"/>
      <c r="AI36" s="787"/>
      <c r="AJ36" s="788"/>
      <c r="AK36" s="834">
        <v>0</v>
      </c>
      <c r="AL36" s="830"/>
      <c r="AM36" s="830"/>
      <c r="AN36" s="830"/>
      <c r="AO36" s="830"/>
      <c r="AP36" s="830">
        <v>208</v>
      </c>
      <c r="AQ36" s="830"/>
      <c r="AR36" s="830"/>
      <c r="AS36" s="830"/>
      <c r="AT36" s="830"/>
      <c r="AU36" s="830" t="s">
        <v>556</v>
      </c>
      <c r="AV36" s="830"/>
      <c r="AW36" s="830"/>
      <c r="AX36" s="830"/>
      <c r="AY36" s="830"/>
      <c r="AZ36" s="831" t="s">
        <v>556</v>
      </c>
      <c r="BA36" s="831"/>
      <c r="BB36" s="831"/>
      <c r="BC36" s="831"/>
      <c r="BD36" s="831"/>
      <c r="BE36" s="832" t="s">
        <v>398</v>
      </c>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t="s">
        <v>399</v>
      </c>
      <c r="C37" s="781"/>
      <c r="D37" s="781"/>
      <c r="E37" s="781"/>
      <c r="F37" s="781"/>
      <c r="G37" s="781"/>
      <c r="H37" s="781"/>
      <c r="I37" s="781"/>
      <c r="J37" s="781"/>
      <c r="K37" s="781"/>
      <c r="L37" s="781"/>
      <c r="M37" s="781"/>
      <c r="N37" s="781"/>
      <c r="O37" s="781"/>
      <c r="P37" s="782"/>
      <c r="Q37" s="783">
        <v>16</v>
      </c>
      <c r="R37" s="784"/>
      <c r="S37" s="784"/>
      <c r="T37" s="784"/>
      <c r="U37" s="784"/>
      <c r="V37" s="784">
        <v>7</v>
      </c>
      <c r="W37" s="784"/>
      <c r="X37" s="784"/>
      <c r="Y37" s="784"/>
      <c r="Z37" s="784"/>
      <c r="AA37" s="784">
        <v>9</v>
      </c>
      <c r="AB37" s="784"/>
      <c r="AC37" s="784"/>
      <c r="AD37" s="784"/>
      <c r="AE37" s="785"/>
      <c r="AF37" s="786">
        <v>24</v>
      </c>
      <c r="AG37" s="787"/>
      <c r="AH37" s="787"/>
      <c r="AI37" s="787"/>
      <c r="AJ37" s="788"/>
      <c r="AK37" s="834">
        <v>0</v>
      </c>
      <c r="AL37" s="830"/>
      <c r="AM37" s="830"/>
      <c r="AN37" s="830"/>
      <c r="AO37" s="830"/>
      <c r="AP37" s="830" t="s">
        <v>556</v>
      </c>
      <c r="AQ37" s="830"/>
      <c r="AR37" s="830"/>
      <c r="AS37" s="830"/>
      <c r="AT37" s="830"/>
      <c r="AU37" s="830" t="s">
        <v>556</v>
      </c>
      <c r="AV37" s="830"/>
      <c r="AW37" s="830"/>
      <c r="AX37" s="830"/>
      <c r="AY37" s="830"/>
      <c r="AZ37" s="831" t="s">
        <v>556</v>
      </c>
      <c r="BA37" s="831"/>
      <c r="BB37" s="831"/>
      <c r="BC37" s="831"/>
      <c r="BD37" s="831"/>
      <c r="BE37" s="832" t="s">
        <v>398</v>
      </c>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t="s">
        <v>400</v>
      </c>
      <c r="C38" s="781"/>
      <c r="D38" s="781"/>
      <c r="E38" s="781"/>
      <c r="F38" s="781"/>
      <c r="G38" s="781"/>
      <c r="H38" s="781"/>
      <c r="I38" s="781"/>
      <c r="J38" s="781"/>
      <c r="K38" s="781"/>
      <c r="L38" s="781"/>
      <c r="M38" s="781"/>
      <c r="N38" s="781"/>
      <c r="O38" s="781"/>
      <c r="P38" s="782"/>
      <c r="Q38" s="783">
        <v>45</v>
      </c>
      <c r="R38" s="784"/>
      <c r="S38" s="784"/>
      <c r="T38" s="784"/>
      <c r="U38" s="784"/>
      <c r="V38" s="784">
        <v>0</v>
      </c>
      <c r="W38" s="784"/>
      <c r="X38" s="784"/>
      <c r="Y38" s="784"/>
      <c r="Z38" s="784"/>
      <c r="AA38" s="784">
        <v>45</v>
      </c>
      <c r="AB38" s="784"/>
      <c r="AC38" s="784"/>
      <c r="AD38" s="784"/>
      <c r="AE38" s="785"/>
      <c r="AF38" s="786">
        <v>45</v>
      </c>
      <c r="AG38" s="787"/>
      <c r="AH38" s="787"/>
      <c r="AI38" s="787"/>
      <c r="AJ38" s="788"/>
      <c r="AK38" s="834">
        <v>0</v>
      </c>
      <c r="AL38" s="830"/>
      <c r="AM38" s="830"/>
      <c r="AN38" s="830"/>
      <c r="AO38" s="830"/>
      <c r="AP38" s="830" t="s">
        <v>556</v>
      </c>
      <c r="AQ38" s="830"/>
      <c r="AR38" s="830"/>
      <c r="AS38" s="830"/>
      <c r="AT38" s="830"/>
      <c r="AU38" s="830" t="s">
        <v>556</v>
      </c>
      <c r="AV38" s="830"/>
      <c r="AW38" s="830"/>
      <c r="AX38" s="830"/>
      <c r="AY38" s="830"/>
      <c r="AZ38" s="831" t="s">
        <v>556</v>
      </c>
      <c r="BA38" s="831"/>
      <c r="BB38" s="831"/>
      <c r="BC38" s="831"/>
      <c r="BD38" s="831"/>
      <c r="BE38" s="832" t="s">
        <v>398</v>
      </c>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401</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402</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1677</v>
      </c>
      <c r="AG63" s="844"/>
      <c r="AH63" s="844"/>
      <c r="AI63" s="844"/>
      <c r="AJ63" s="845"/>
      <c r="AK63" s="846"/>
      <c r="AL63" s="841"/>
      <c r="AM63" s="841"/>
      <c r="AN63" s="841"/>
      <c r="AO63" s="841"/>
      <c r="AP63" s="844">
        <v>39453</v>
      </c>
      <c r="AQ63" s="844"/>
      <c r="AR63" s="844"/>
      <c r="AS63" s="844"/>
      <c r="AT63" s="844"/>
      <c r="AU63" s="844">
        <v>28529</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404</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405</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557</v>
      </c>
      <c r="C68" s="870"/>
      <c r="D68" s="870"/>
      <c r="E68" s="870"/>
      <c r="F68" s="870"/>
      <c r="G68" s="870"/>
      <c r="H68" s="870"/>
      <c r="I68" s="870"/>
      <c r="J68" s="870"/>
      <c r="K68" s="870"/>
      <c r="L68" s="870"/>
      <c r="M68" s="870"/>
      <c r="N68" s="870"/>
      <c r="O68" s="870"/>
      <c r="P68" s="871"/>
      <c r="Q68" s="872">
        <v>3963</v>
      </c>
      <c r="R68" s="866"/>
      <c r="S68" s="866"/>
      <c r="T68" s="866"/>
      <c r="U68" s="866"/>
      <c r="V68" s="866">
        <v>3588</v>
      </c>
      <c r="W68" s="866"/>
      <c r="X68" s="866"/>
      <c r="Y68" s="866"/>
      <c r="Z68" s="866"/>
      <c r="AA68" s="866">
        <v>375</v>
      </c>
      <c r="AB68" s="866"/>
      <c r="AC68" s="866"/>
      <c r="AD68" s="866"/>
      <c r="AE68" s="866"/>
      <c r="AF68" s="866">
        <v>375</v>
      </c>
      <c r="AG68" s="866"/>
      <c r="AH68" s="866"/>
      <c r="AI68" s="866"/>
      <c r="AJ68" s="866"/>
      <c r="AK68" s="866">
        <v>22</v>
      </c>
      <c r="AL68" s="866"/>
      <c r="AM68" s="866"/>
      <c r="AN68" s="866"/>
      <c r="AO68" s="866"/>
      <c r="AP68" s="866" t="s">
        <v>556</v>
      </c>
      <c r="AQ68" s="866"/>
      <c r="AR68" s="866"/>
      <c r="AS68" s="866"/>
      <c r="AT68" s="866"/>
      <c r="AU68" s="866" t="s">
        <v>556</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558</v>
      </c>
      <c r="C69" s="874"/>
      <c r="D69" s="874"/>
      <c r="E69" s="874"/>
      <c r="F69" s="874"/>
      <c r="G69" s="874"/>
      <c r="H69" s="874"/>
      <c r="I69" s="874"/>
      <c r="J69" s="874"/>
      <c r="K69" s="874"/>
      <c r="L69" s="874"/>
      <c r="M69" s="874"/>
      <c r="N69" s="874"/>
      <c r="O69" s="874"/>
      <c r="P69" s="875"/>
      <c r="Q69" s="876">
        <v>1111</v>
      </c>
      <c r="R69" s="830"/>
      <c r="S69" s="830"/>
      <c r="T69" s="830"/>
      <c r="U69" s="830"/>
      <c r="V69" s="830">
        <v>1018</v>
      </c>
      <c r="W69" s="830"/>
      <c r="X69" s="830"/>
      <c r="Y69" s="830"/>
      <c r="Z69" s="830"/>
      <c r="AA69" s="830">
        <v>93</v>
      </c>
      <c r="AB69" s="830"/>
      <c r="AC69" s="830"/>
      <c r="AD69" s="830"/>
      <c r="AE69" s="830"/>
      <c r="AF69" s="830">
        <v>93</v>
      </c>
      <c r="AG69" s="830"/>
      <c r="AH69" s="830"/>
      <c r="AI69" s="830"/>
      <c r="AJ69" s="830"/>
      <c r="AK69" s="830">
        <v>34</v>
      </c>
      <c r="AL69" s="830"/>
      <c r="AM69" s="830"/>
      <c r="AN69" s="830"/>
      <c r="AO69" s="830"/>
      <c r="AP69" s="830" t="s">
        <v>556</v>
      </c>
      <c r="AQ69" s="830"/>
      <c r="AR69" s="830"/>
      <c r="AS69" s="830"/>
      <c r="AT69" s="830"/>
      <c r="AU69" s="830" t="s">
        <v>556</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559</v>
      </c>
      <c r="C70" s="874"/>
      <c r="D70" s="874"/>
      <c r="E70" s="874"/>
      <c r="F70" s="874"/>
      <c r="G70" s="874"/>
      <c r="H70" s="874"/>
      <c r="I70" s="874"/>
      <c r="J70" s="874"/>
      <c r="K70" s="874"/>
      <c r="L70" s="874"/>
      <c r="M70" s="874"/>
      <c r="N70" s="874"/>
      <c r="O70" s="874"/>
      <c r="P70" s="875"/>
      <c r="Q70" s="876">
        <v>416492</v>
      </c>
      <c r="R70" s="830"/>
      <c r="S70" s="830"/>
      <c r="T70" s="830"/>
      <c r="U70" s="830"/>
      <c r="V70" s="830">
        <v>405939</v>
      </c>
      <c r="W70" s="830"/>
      <c r="X70" s="830"/>
      <c r="Y70" s="830"/>
      <c r="Z70" s="830"/>
      <c r="AA70" s="830">
        <v>10552</v>
      </c>
      <c r="AB70" s="830"/>
      <c r="AC70" s="830"/>
      <c r="AD70" s="830"/>
      <c r="AE70" s="830"/>
      <c r="AF70" s="830">
        <v>10552</v>
      </c>
      <c r="AG70" s="830"/>
      <c r="AH70" s="830"/>
      <c r="AI70" s="830"/>
      <c r="AJ70" s="830"/>
      <c r="AK70" s="830">
        <v>2584</v>
      </c>
      <c r="AL70" s="830"/>
      <c r="AM70" s="830"/>
      <c r="AN70" s="830"/>
      <c r="AO70" s="830"/>
      <c r="AP70" s="830" t="s">
        <v>556</v>
      </c>
      <c r="AQ70" s="830"/>
      <c r="AR70" s="830"/>
      <c r="AS70" s="830"/>
      <c r="AT70" s="830"/>
      <c r="AU70" s="830" t="s">
        <v>556</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560</v>
      </c>
      <c r="C71" s="874"/>
      <c r="D71" s="874"/>
      <c r="E71" s="874"/>
      <c r="F71" s="874"/>
      <c r="G71" s="874"/>
      <c r="H71" s="874"/>
      <c r="I71" s="874"/>
      <c r="J71" s="874"/>
      <c r="K71" s="874"/>
      <c r="L71" s="874"/>
      <c r="M71" s="874"/>
      <c r="N71" s="874"/>
      <c r="O71" s="874"/>
      <c r="P71" s="875"/>
      <c r="Q71" s="876">
        <v>52</v>
      </c>
      <c r="R71" s="830"/>
      <c r="S71" s="830"/>
      <c r="T71" s="830"/>
      <c r="U71" s="830"/>
      <c r="V71" s="830">
        <v>50</v>
      </c>
      <c r="W71" s="830"/>
      <c r="X71" s="830"/>
      <c r="Y71" s="830"/>
      <c r="Z71" s="830"/>
      <c r="AA71" s="830">
        <v>2</v>
      </c>
      <c r="AB71" s="830"/>
      <c r="AC71" s="830"/>
      <c r="AD71" s="830"/>
      <c r="AE71" s="830"/>
      <c r="AF71" s="830">
        <v>2</v>
      </c>
      <c r="AG71" s="830"/>
      <c r="AH71" s="830"/>
      <c r="AI71" s="830"/>
      <c r="AJ71" s="830"/>
      <c r="AK71" s="830">
        <v>46</v>
      </c>
      <c r="AL71" s="830"/>
      <c r="AM71" s="830"/>
      <c r="AN71" s="830"/>
      <c r="AO71" s="830"/>
      <c r="AP71" s="830" t="s">
        <v>556</v>
      </c>
      <c r="AQ71" s="830"/>
      <c r="AR71" s="830"/>
      <c r="AS71" s="830"/>
      <c r="AT71" s="830"/>
      <c r="AU71" s="830" t="s">
        <v>556</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561</v>
      </c>
      <c r="C72" s="874"/>
      <c r="D72" s="874"/>
      <c r="E72" s="874"/>
      <c r="F72" s="874"/>
      <c r="G72" s="874"/>
      <c r="H72" s="874"/>
      <c r="I72" s="874"/>
      <c r="J72" s="874"/>
      <c r="K72" s="874"/>
      <c r="L72" s="874"/>
      <c r="M72" s="874"/>
      <c r="N72" s="874"/>
      <c r="O72" s="874"/>
      <c r="P72" s="875"/>
      <c r="Q72" s="876">
        <v>780</v>
      </c>
      <c r="R72" s="830"/>
      <c r="S72" s="830"/>
      <c r="T72" s="830"/>
      <c r="U72" s="830"/>
      <c r="V72" s="830">
        <v>124</v>
      </c>
      <c r="W72" s="830"/>
      <c r="X72" s="830"/>
      <c r="Y72" s="830"/>
      <c r="Z72" s="830"/>
      <c r="AA72" s="830">
        <v>656</v>
      </c>
      <c r="AB72" s="830"/>
      <c r="AC72" s="830"/>
      <c r="AD72" s="830"/>
      <c r="AE72" s="830"/>
      <c r="AF72" s="830">
        <v>656</v>
      </c>
      <c r="AG72" s="830"/>
      <c r="AH72" s="830"/>
      <c r="AI72" s="830"/>
      <c r="AJ72" s="830"/>
      <c r="AK72" s="830">
        <v>45</v>
      </c>
      <c r="AL72" s="830"/>
      <c r="AM72" s="830"/>
      <c r="AN72" s="830"/>
      <c r="AO72" s="830"/>
      <c r="AP72" s="830" t="s">
        <v>556</v>
      </c>
      <c r="AQ72" s="830"/>
      <c r="AR72" s="830"/>
      <c r="AS72" s="830"/>
      <c r="AT72" s="830"/>
      <c r="AU72" s="830" t="s">
        <v>556</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562</v>
      </c>
      <c r="C73" s="874"/>
      <c r="D73" s="874"/>
      <c r="E73" s="874"/>
      <c r="F73" s="874"/>
      <c r="G73" s="874"/>
      <c r="H73" s="874"/>
      <c r="I73" s="874"/>
      <c r="J73" s="874"/>
      <c r="K73" s="874"/>
      <c r="L73" s="874"/>
      <c r="M73" s="874"/>
      <c r="N73" s="874"/>
      <c r="O73" s="874"/>
      <c r="P73" s="875"/>
      <c r="Q73" s="876">
        <v>93</v>
      </c>
      <c r="R73" s="830"/>
      <c r="S73" s="830"/>
      <c r="T73" s="830"/>
      <c r="U73" s="830"/>
      <c r="V73" s="830">
        <v>91</v>
      </c>
      <c r="W73" s="830"/>
      <c r="X73" s="830"/>
      <c r="Y73" s="830"/>
      <c r="Z73" s="830"/>
      <c r="AA73" s="830">
        <v>2</v>
      </c>
      <c r="AB73" s="830"/>
      <c r="AC73" s="830"/>
      <c r="AD73" s="830"/>
      <c r="AE73" s="830"/>
      <c r="AF73" s="830">
        <v>2</v>
      </c>
      <c r="AG73" s="830"/>
      <c r="AH73" s="830"/>
      <c r="AI73" s="830"/>
      <c r="AJ73" s="830"/>
      <c r="AK73" s="830" t="s">
        <v>556</v>
      </c>
      <c r="AL73" s="830"/>
      <c r="AM73" s="830"/>
      <c r="AN73" s="830"/>
      <c r="AO73" s="830"/>
      <c r="AP73" s="830" t="s">
        <v>556</v>
      </c>
      <c r="AQ73" s="830"/>
      <c r="AR73" s="830"/>
      <c r="AS73" s="830"/>
      <c r="AT73" s="830"/>
      <c r="AU73" s="830" t="s">
        <v>556</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563</v>
      </c>
      <c r="C74" s="874"/>
      <c r="D74" s="874"/>
      <c r="E74" s="874"/>
      <c r="F74" s="874"/>
      <c r="G74" s="874"/>
      <c r="H74" s="874"/>
      <c r="I74" s="874"/>
      <c r="J74" s="874"/>
      <c r="K74" s="874"/>
      <c r="L74" s="874"/>
      <c r="M74" s="874"/>
      <c r="N74" s="874"/>
      <c r="O74" s="874"/>
      <c r="P74" s="875"/>
      <c r="Q74" s="876">
        <v>3</v>
      </c>
      <c r="R74" s="830"/>
      <c r="S74" s="830"/>
      <c r="T74" s="830"/>
      <c r="U74" s="830"/>
      <c r="V74" s="830">
        <v>1</v>
      </c>
      <c r="W74" s="830"/>
      <c r="X74" s="830"/>
      <c r="Y74" s="830"/>
      <c r="Z74" s="830"/>
      <c r="AA74" s="830">
        <v>2</v>
      </c>
      <c r="AB74" s="830"/>
      <c r="AC74" s="830"/>
      <c r="AD74" s="830"/>
      <c r="AE74" s="830"/>
      <c r="AF74" s="830">
        <v>2</v>
      </c>
      <c r="AG74" s="830"/>
      <c r="AH74" s="830"/>
      <c r="AI74" s="830"/>
      <c r="AJ74" s="830"/>
      <c r="AK74" s="830" t="s">
        <v>556</v>
      </c>
      <c r="AL74" s="830"/>
      <c r="AM74" s="830"/>
      <c r="AN74" s="830"/>
      <c r="AO74" s="830"/>
      <c r="AP74" s="830" t="s">
        <v>556</v>
      </c>
      <c r="AQ74" s="830"/>
      <c r="AR74" s="830"/>
      <c r="AS74" s="830"/>
      <c r="AT74" s="830"/>
      <c r="AU74" s="830" t="s">
        <v>556</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564</v>
      </c>
      <c r="C75" s="874"/>
      <c r="D75" s="874"/>
      <c r="E75" s="874"/>
      <c r="F75" s="874"/>
      <c r="G75" s="874"/>
      <c r="H75" s="874"/>
      <c r="I75" s="874"/>
      <c r="J75" s="874"/>
      <c r="K75" s="874"/>
      <c r="L75" s="874"/>
      <c r="M75" s="874"/>
      <c r="N75" s="874"/>
      <c r="O75" s="874"/>
      <c r="P75" s="875"/>
      <c r="Q75" s="877">
        <v>2453</v>
      </c>
      <c r="R75" s="878"/>
      <c r="S75" s="878"/>
      <c r="T75" s="878"/>
      <c r="U75" s="834"/>
      <c r="V75" s="879">
        <v>2452</v>
      </c>
      <c r="W75" s="878"/>
      <c r="X75" s="878"/>
      <c r="Y75" s="878"/>
      <c r="Z75" s="834"/>
      <c r="AA75" s="879">
        <v>1</v>
      </c>
      <c r="AB75" s="878"/>
      <c r="AC75" s="878"/>
      <c r="AD75" s="878"/>
      <c r="AE75" s="834"/>
      <c r="AF75" s="879">
        <v>1</v>
      </c>
      <c r="AG75" s="878"/>
      <c r="AH75" s="878"/>
      <c r="AI75" s="878"/>
      <c r="AJ75" s="834"/>
      <c r="AK75" s="879" t="s">
        <v>556</v>
      </c>
      <c r="AL75" s="878"/>
      <c r="AM75" s="878"/>
      <c r="AN75" s="878"/>
      <c r="AO75" s="834"/>
      <c r="AP75" s="879" t="s">
        <v>556</v>
      </c>
      <c r="AQ75" s="878"/>
      <c r="AR75" s="878"/>
      <c r="AS75" s="878"/>
      <c r="AT75" s="834"/>
      <c r="AU75" s="879" t="s">
        <v>556</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406</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11684</v>
      </c>
      <c r="AG88" s="844"/>
      <c r="AH88" s="844"/>
      <c r="AI88" s="844"/>
      <c r="AJ88" s="844"/>
      <c r="AK88" s="841"/>
      <c r="AL88" s="841"/>
      <c r="AM88" s="841"/>
      <c r="AN88" s="841"/>
      <c r="AO88" s="841"/>
      <c r="AP88" s="844">
        <v>0</v>
      </c>
      <c r="AQ88" s="844"/>
      <c r="AR88" s="844"/>
      <c r="AS88" s="844"/>
      <c r="AT88" s="844"/>
      <c r="AU88" s="844">
        <v>0</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407</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135</v>
      </c>
      <c r="CS102" s="852"/>
      <c r="CT102" s="852"/>
      <c r="CU102" s="852"/>
      <c r="CV102" s="891"/>
      <c r="CW102" s="890">
        <v>72</v>
      </c>
      <c r="CX102" s="852"/>
      <c r="CY102" s="852"/>
      <c r="CZ102" s="852"/>
      <c r="DA102" s="891"/>
      <c r="DB102" s="890" t="s">
        <v>578</v>
      </c>
      <c r="DC102" s="852"/>
      <c r="DD102" s="852"/>
      <c r="DE102" s="852"/>
      <c r="DF102" s="891"/>
      <c r="DG102" s="890" t="s">
        <v>578</v>
      </c>
      <c r="DH102" s="852"/>
      <c r="DI102" s="852"/>
      <c r="DJ102" s="852"/>
      <c r="DK102" s="891"/>
      <c r="DL102" s="890" t="s">
        <v>578</v>
      </c>
      <c r="DM102" s="852"/>
      <c r="DN102" s="852"/>
      <c r="DO102" s="852"/>
      <c r="DP102" s="891"/>
      <c r="DQ102" s="890" t="s">
        <v>578</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408</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409</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410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412</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413</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414</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415</v>
      </c>
      <c r="AB109" s="893"/>
      <c r="AC109" s="893"/>
      <c r="AD109" s="893"/>
      <c r="AE109" s="894"/>
      <c r="AF109" s="892" t="s">
        <v>416</v>
      </c>
      <c r="AG109" s="893"/>
      <c r="AH109" s="893"/>
      <c r="AI109" s="893"/>
      <c r="AJ109" s="894"/>
      <c r="AK109" s="892" t="s">
        <v>295</v>
      </c>
      <c r="AL109" s="893"/>
      <c r="AM109" s="893"/>
      <c r="AN109" s="893"/>
      <c r="AO109" s="894"/>
      <c r="AP109" s="892" t="s">
        <v>417</v>
      </c>
      <c r="AQ109" s="893"/>
      <c r="AR109" s="893"/>
      <c r="AS109" s="893"/>
      <c r="AT109" s="895"/>
      <c r="AU109" s="912" t="s">
        <v>414</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415</v>
      </c>
      <c r="BR109" s="893"/>
      <c r="BS109" s="893"/>
      <c r="BT109" s="893"/>
      <c r="BU109" s="894"/>
      <c r="BV109" s="892" t="s">
        <v>416</v>
      </c>
      <c r="BW109" s="893"/>
      <c r="BX109" s="893"/>
      <c r="BY109" s="893"/>
      <c r="BZ109" s="894"/>
      <c r="CA109" s="892" t="s">
        <v>295</v>
      </c>
      <c r="CB109" s="893"/>
      <c r="CC109" s="893"/>
      <c r="CD109" s="893"/>
      <c r="CE109" s="894"/>
      <c r="CF109" s="913" t="s">
        <v>417</v>
      </c>
      <c r="CG109" s="913"/>
      <c r="CH109" s="913"/>
      <c r="CI109" s="913"/>
      <c r="CJ109" s="913"/>
      <c r="CK109" s="892" t="s">
        <v>418</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415</v>
      </c>
      <c r="DH109" s="893"/>
      <c r="DI109" s="893"/>
      <c r="DJ109" s="893"/>
      <c r="DK109" s="894"/>
      <c r="DL109" s="892" t="s">
        <v>416</v>
      </c>
      <c r="DM109" s="893"/>
      <c r="DN109" s="893"/>
      <c r="DO109" s="893"/>
      <c r="DP109" s="894"/>
      <c r="DQ109" s="892" t="s">
        <v>295</v>
      </c>
      <c r="DR109" s="893"/>
      <c r="DS109" s="893"/>
      <c r="DT109" s="893"/>
      <c r="DU109" s="894"/>
      <c r="DV109" s="892" t="s">
        <v>417</v>
      </c>
      <c r="DW109" s="893"/>
      <c r="DX109" s="893"/>
      <c r="DY109" s="893"/>
      <c r="DZ109" s="895"/>
    </row>
    <row r="110" spans="1:131" s="230" customFormat="1" ht="26.25" customHeight="1" x14ac:dyDescent="0.15">
      <c r="A110" s="896" t="s">
        <v>419</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4659216</v>
      </c>
      <c r="AB110" s="900"/>
      <c r="AC110" s="900"/>
      <c r="AD110" s="900"/>
      <c r="AE110" s="901"/>
      <c r="AF110" s="902">
        <v>4697002</v>
      </c>
      <c r="AG110" s="900"/>
      <c r="AH110" s="900"/>
      <c r="AI110" s="900"/>
      <c r="AJ110" s="901"/>
      <c r="AK110" s="902">
        <v>4509406</v>
      </c>
      <c r="AL110" s="900"/>
      <c r="AM110" s="900"/>
      <c r="AN110" s="900"/>
      <c r="AO110" s="901"/>
      <c r="AP110" s="903">
        <v>27.7</v>
      </c>
      <c r="AQ110" s="904"/>
      <c r="AR110" s="904"/>
      <c r="AS110" s="904"/>
      <c r="AT110" s="905"/>
      <c r="AU110" s="906" t="s">
        <v>69</v>
      </c>
      <c r="AV110" s="907"/>
      <c r="AW110" s="907"/>
      <c r="AX110" s="907"/>
      <c r="AY110" s="907"/>
      <c r="AZ110" s="929" t="s">
        <v>420</v>
      </c>
      <c r="BA110" s="897"/>
      <c r="BB110" s="897"/>
      <c r="BC110" s="897"/>
      <c r="BD110" s="897"/>
      <c r="BE110" s="897"/>
      <c r="BF110" s="897"/>
      <c r="BG110" s="897"/>
      <c r="BH110" s="897"/>
      <c r="BI110" s="897"/>
      <c r="BJ110" s="897"/>
      <c r="BK110" s="897"/>
      <c r="BL110" s="897"/>
      <c r="BM110" s="897"/>
      <c r="BN110" s="897"/>
      <c r="BO110" s="897"/>
      <c r="BP110" s="898"/>
      <c r="BQ110" s="930">
        <v>36695023</v>
      </c>
      <c r="BR110" s="931"/>
      <c r="BS110" s="931"/>
      <c r="BT110" s="931"/>
      <c r="BU110" s="931"/>
      <c r="BV110" s="931">
        <v>35381045</v>
      </c>
      <c r="BW110" s="931"/>
      <c r="BX110" s="931"/>
      <c r="BY110" s="931"/>
      <c r="BZ110" s="931"/>
      <c r="CA110" s="931">
        <v>34162714</v>
      </c>
      <c r="CB110" s="931"/>
      <c r="CC110" s="931"/>
      <c r="CD110" s="931"/>
      <c r="CE110" s="931"/>
      <c r="CF110" s="944">
        <v>209.7</v>
      </c>
      <c r="CG110" s="945"/>
      <c r="CH110" s="945"/>
      <c r="CI110" s="945"/>
      <c r="CJ110" s="945"/>
      <c r="CK110" s="946" t="s">
        <v>421</v>
      </c>
      <c r="CL110" s="947"/>
      <c r="CM110" s="929" t="s">
        <v>422</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423</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424</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425</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426</v>
      </c>
      <c r="B112" s="953"/>
      <c r="C112" s="923" t="s">
        <v>427</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v>10000</v>
      </c>
      <c r="AB112" s="959"/>
      <c r="AC112" s="959"/>
      <c r="AD112" s="959"/>
      <c r="AE112" s="960"/>
      <c r="AF112" s="961">
        <v>10000</v>
      </c>
      <c r="AG112" s="959"/>
      <c r="AH112" s="959"/>
      <c r="AI112" s="959"/>
      <c r="AJ112" s="960"/>
      <c r="AK112" s="961">
        <v>10000</v>
      </c>
      <c r="AL112" s="959"/>
      <c r="AM112" s="959"/>
      <c r="AN112" s="959"/>
      <c r="AO112" s="960"/>
      <c r="AP112" s="962">
        <v>0.1</v>
      </c>
      <c r="AQ112" s="963"/>
      <c r="AR112" s="963"/>
      <c r="AS112" s="963"/>
      <c r="AT112" s="964"/>
      <c r="AU112" s="908"/>
      <c r="AV112" s="909"/>
      <c r="AW112" s="909"/>
      <c r="AX112" s="909"/>
      <c r="AY112" s="909"/>
      <c r="AZ112" s="922" t="s">
        <v>428</v>
      </c>
      <c r="BA112" s="923"/>
      <c r="BB112" s="923"/>
      <c r="BC112" s="923"/>
      <c r="BD112" s="923"/>
      <c r="BE112" s="923"/>
      <c r="BF112" s="923"/>
      <c r="BG112" s="923"/>
      <c r="BH112" s="923"/>
      <c r="BI112" s="923"/>
      <c r="BJ112" s="923"/>
      <c r="BK112" s="923"/>
      <c r="BL112" s="923"/>
      <c r="BM112" s="923"/>
      <c r="BN112" s="923"/>
      <c r="BO112" s="923"/>
      <c r="BP112" s="924"/>
      <c r="BQ112" s="925">
        <v>28824492</v>
      </c>
      <c r="BR112" s="926"/>
      <c r="BS112" s="926"/>
      <c r="BT112" s="926"/>
      <c r="BU112" s="926"/>
      <c r="BV112" s="926">
        <v>29176787</v>
      </c>
      <c r="BW112" s="926"/>
      <c r="BX112" s="926"/>
      <c r="BY112" s="926"/>
      <c r="BZ112" s="926"/>
      <c r="CA112" s="926">
        <v>28529337</v>
      </c>
      <c r="CB112" s="926"/>
      <c r="CC112" s="926"/>
      <c r="CD112" s="926"/>
      <c r="CE112" s="926"/>
      <c r="CF112" s="920">
        <v>175.1</v>
      </c>
      <c r="CG112" s="921"/>
      <c r="CH112" s="921"/>
      <c r="CI112" s="921"/>
      <c r="CJ112" s="921"/>
      <c r="CK112" s="948"/>
      <c r="CL112" s="949"/>
      <c r="CM112" s="922" t="s">
        <v>429</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430</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1925991</v>
      </c>
      <c r="AB113" s="938"/>
      <c r="AC113" s="938"/>
      <c r="AD113" s="938"/>
      <c r="AE113" s="939"/>
      <c r="AF113" s="940">
        <v>1937297</v>
      </c>
      <c r="AG113" s="938"/>
      <c r="AH113" s="938"/>
      <c r="AI113" s="938"/>
      <c r="AJ113" s="939"/>
      <c r="AK113" s="940">
        <v>1911289</v>
      </c>
      <c r="AL113" s="938"/>
      <c r="AM113" s="938"/>
      <c r="AN113" s="938"/>
      <c r="AO113" s="939"/>
      <c r="AP113" s="941">
        <v>11.7</v>
      </c>
      <c r="AQ113" s="942"/>
      <c r="AR113" s="942"/>
      <c r="AS113" s="942"/>
      <c r="AT113" s="943"/>
      <c r="AU113" s="908"/>
      <c r="AV113" s="909"/>
      <c r="AW113" s="909"/>
      <c r="AX113" s="909"/>
      <c r="AY113" s="909"/>
      <c r="AZ113" s="922" t="s">
        <v>431</v>
      </c>
      <c r="BA113" s="923"/>
      <c r="BB113" s="923"/>
      <c r="BC113" s="923"/>
      <c r="BD113" s="923"/>
      <c r="BE113" s="923"/>
      <c r="BF113" s="923"/>
      <c r="BG113" s="923"/>
      <c r="BH113" s="923"/>
      <c r="BI113" s="923"/>
      <c r="BJ113" s="923"/>
      <c r="BK113" s="923"/>
      <c r="BL113" s="923"/>
      <c r="BM113" s="923"/>
      <c r="BN113" s="923"/>
      <c r="BO113" s="923"/>
      <c r="BP113" s="924"/>
      <c r="BQ113" s="925" t="s">
        <v>122</v>
      </c>
      <c r="BR113" s="926"/>
      <c r="BS113" s="926"/>
      <c r="BT113" s="926"/>
      <c r="BU113" s="926"/>
      <c r="BV113" s="926" t="s">
        <v>122</v>
      </c>
      <c r="BW113" s="926"/>
      <c r="BX113" s="926"/>
      <c r="BY113" s="926"/>
      <c r="BZ113" s="926"/>
      <c r="CA113" s="926" t="s">
        <v>122</v>
      </c>
      <c r="CB113" s="926"/>
      <c r="CC113" s="926"/>
      <c r="CD113" s="926"/>
      <c r="CE113" s="926"/>
      <c r="CF113" s="920" t="s">
        <v>122</v>
      </c>
      <c r="CG113" s="921"/>
      <c r="CH113" s="921"/>
      <c r="CI113" s="921"/>
      <c r="CJ113" s="921"/>
      <c r="CK113" s="948"/>
      <c r="CL113" s="949"/>
      <c r="CM113" s="922" t="s">
        <v>432</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433</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122</v>
      </c>
      <c r="AB114" s="959"/>
      <c r="AC114" s="959"/>
      <c r="AD114" s="959"/>
      <c r="AE114" s="960"/>
      <c r="AF114" s="961" t="s">
        <v>122</v>
      </c>
      <c r="AG114" s="959"/>
      <c r="AH114" s="959"/>
      <c r="AI114" s="959"/>
      <c r="AJ114" s="960"/>
      <c r="AK114" s="961" t="s">
        <v>122</v>
      </c>
      <c r="AL114" s="959"/>
      <c r="AM114" s="959"/>
      <c r="AN114" s="959"/>
      <c r="AO114" s="960"/>
      <c r="AP114" s="962" t="s">
        <v>122</v>
      </c>
      <c r="AQ114" s="963"/>
      <c r="AR114" s="963"/>
      <c r="AS114" s="963"/>
      <c r="AT114" s="964"/>
      <c r="AU114" s="908"/>
      <c r="AV114" s="909"/>
      <c r="AW114" s="909"/>
      <c r="AX114" s="909"/>
      <c r="AY114" s="909"/>
      <c r="AZ114" s="922" t="s">
        <v>434</v>
      </c>
      <c r="BA114" s="923"/>
      <c r="BB114" s="923"/>
      <c r="BC114" s="923"/>
      <c r="BD114" s="923"/>
      <c r="BE114" s="923"/>
      <c r="BF114" s="923"/>
      <c r="BG114" s="923"/>
      <c r="BH114" s="923"/>
      <c r="BI114" s="923"/>
      <c r="BJ114" s="923"/>
      <c r="BK114" s="923"/>
      <c r="BL114" s="923"/>
      <c r="BM114" s="923"/>
      <c r="BN114" s="923"/>
      <c r="BO114" s="923"/>
      <c r="BP114" s="924"/>
      <c r="BQ114" s="925">
        <v>4117437</v>
      </c>
      <c r="BR114" s="926"/>
      <c r="BS114" s="926"/>
      <c r="BT114" s="926"/>
      <c r="BU114" s="926"/>
      <c r="BV114" s="926">
        <v>4158390</v>
      </c>
      <c r="BW114" s="926"/>
      <c r="BX114" s="926"/>
      <c r="BY114" s="926"/>
      <c r="BZ114" s="926"/>
      <c r="CA114" s="926">
        <v>4043019</v>
      </c>
      <c r="CB114" s="926"/>
      <c r="CC114" s="926"/>
      <c r="CD114" s="926"/>
      <c r="CE114" s="926"/>
      <c r="CF114" s="920">
        <v>24.8</v>
      </c>
      <c r="CG114" s="921"/>
      <c r="CH114" s="921"/>
      <c r="CI114" s="921"/>
      <c r="CJ114" s="921"/>
      <c r="CK114" s="948"/>
      <c r="CL114" s="949"/>
      <c r="CM114" s="922" t="s">
        <v>435</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436</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15349</v>
      </c>
      <c r="AB115" s="938"/>
      <c r="AC115" s="938"/>
      <c r="AD115" s="938"/>
      <c r="AE115" s="939"/>
      <c r="AF115" s="940">
        <v>12164</v>
      </c>
      <c r="AG115" s="938"/>
      <c r="AH115" s="938"/>
      <c r="AI115" s="938"/>
      <c r="AJ115" s="939"/>
      <c r="AK115" s="940">
        <v>9089</v>
      </c>
      <c r="AL115" s="938"/>
      <c r="AM115" s="938"/>
      <c r="AN115" s="938"/>
      <c r="AO115" s="939"/>
      <c r="AP115" s="941">
        <v>0.1</v>
      </c>
      <c r="AQ115" s="942"/>
      <c r="AR115" s="942"/>
      <c r="AS115" s="942"/>
      <c r="AT115" s="943"/>
      <c r="AU115" s="908"/>
      <c r="AV115" s="909"/>
      <c r="AW115" s="909"/>
      <c r="AX115" s="909"/>
      <c r="AY115" s="909"/>
      <c r="AZ115" s="922" t="s">
        <v>437</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438</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439</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440</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441</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442</v>
      </c>
      <c r="Z117" s="894"/>
      <c r="AA117" s="978">
        <v>6610556</v>
      </c>
      <c r="AB117" s="979"/>
      <c r="AC117" s="979"/>
      <c r="AD117" s="979"/>
      <c r="AE117" s="980"/>
      <c r="AF117" s="981">
        <v>6656463</v>
      </c>
      <c r="AG117" s="979"/>
      <c r="AH117" s="979"/>
      <c r="AI117" s="979"/>
      <c r="AJ117" s="980"/>
      <c r="AK117" s="981">
        <v>6439784</v>
      </c>
      <c r="AL117" s="979"/>
      <c r="AM117" s="979"/>
      <c r="AN117" s="979"/>
      <c r="AO117" s="980"/>
      <c r="AP117" s="982"/>
      <c r="AQ117" s="983"/>
      <c r="AR117" s="983"/>
      <c r="AS117" s="983"/>
      <c r="AT117" s="984"/>
      <c r="AU117" s="908"/>
      <c r="AV117" s="909"/>
      <c r="AW117" s="909"/>
      <c r="AX117" s="909"/>
      <c r="AY117" s="909"/>
      <c r="AZ117" s="974" t="s">
        <v>443</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444</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418</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415</v>
      </c>
      <c r="AB118" s="893"/>
      <c r="AC118" s="893"/>
      <c r="AD118" s="893"/>
      <c r="AE118" s="894"/>
      <c r="AF118" s="892" t="s">
        <v>416</v>
      </c>
      <c r="AG118" s="893"/>
      <c r="AH118" s="893"/>
      <c r="AI118" s="893"/>
      <c r="AJ118" s="894"/>
      <c r="AK118" s="892" t="s">
        <v>295</v>
      </c>
      <c r="AL118" s="893"/>
      <c r="AM118" s="893"/>
      <c r="AN118" s="893"/>
      <c r="AO118" s="894"/>
      <c r="AP118" s="970" t="s">
        <v>417</v>
      </c>
      <c r="AQ118" s="971"/>
      <c r="AR118" s="971"/>
      <c r="AS118" s="971"/>
      <c r="AT118" s="972"/>
      <c r="AU118" s="908"/>
      <c r="AV118" s="909"/>
      <c r="AW118" s="909"/>
      <c r="AX118" s="909"/>
      <c r="AY118" s="909"/>
      <c r="AZ118" s="973" t="s">
        <v>445</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446</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421</v>
      </c>
      <c r="B119" s="947"/>
      <c r="C119" s="929" t="s">
        <v>422</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447</v>
      </c>
      <c r="BP119" s="1005"/>
      <c r="BQ119" s="999">
        <v>69636952</v>
      </c>
      <c r="BR119" s="1000"/>
      <c r="BS119" s="1000"/>
      <c r="BT119" s="1000"/>
      <c r="BU119" s="1000"/>
      <c r="BV119" s="1000">
        <v>68716222</v>
      </c>
      <c r="BW119" s="1000"/>
      <c r="BX119" s="1000"/>
      <c r="BY119" s="1000"/>
      <c r="BZ119" s="1000"/>
      <c r="CA119" s="1000">
        <v>66735070</v>
      </c>
      <c r="CB119" s="1000"/>
      <c r="CC119" s="1000"/>
      <c r="CD119" s="1000"/>
      <c r="CE119" s="1000"/>
      <c r="CF119" s="1001"/>
      <c r="CG119" s="1002"/>
      <c r="CH119" s="1002"/>
      <c r="CI119" s="1002"/>
      <c r="CJ119" s="1003"/>
      <c r="CK119" s="950"/>
      <c r="CL119" s="951"/>
      <c r="CM119" s="973" t="s">
        <v>448</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425</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449</v>
      </c>
      <c r="AV120" s="992"/>
      <c r="AW120" s="992"/>
      <c r="AX120" s="992"/>
      <c r="AY120" s="993"/>
      <c r="AZ120" s="929" t="s">
        <v>450</v>
      </c>
      <c r="BA120" s="897"/>
      <c r="BB120" s="897"/>
      <c r="BC120" s="897"/>
      <c r="BD120" s="897"/>
      <c r="BE120" s="897"/>
      <c r="BF120" s="897"/>
      <c r="BG120" s="897"/>
      <c r="BH120" s="897"/>
      <c r="BI120" s="897"/>
      <c r="BJ120" s="897"/>
      <c r="BK120" s="897"/>
      <c r="BL120" s="897"/>
      <c r="BM120" s="897"/>
      <c r="BN120" s="897"/>
      <c r="BO120" s="897"/>
      <c r="BP120" s="898"/>
      <c r="BQ120" s="930">
        <v>7440920</v>
      </c>
      <c r="BR120" s="931"/>
      <c r="BS120" s="931"/>
      <c r="BT120" s="931"/>
      <c r="BU120" s="931"/>
      <c r="BV120" s="931">
        <v>8783078</v>
      </c>
      <c r="BW120" s="931"/>
      <c r="BX120" s="931"/>
      <c r="BY120" s="931"/>
      <c r="BZ120" s="931"/>
      <c r="CA120" s="931">
        <v>8790683</v>
      </c>
      <c r="CB120" s="931"/>
      <c r="CC120" s="931"/>
      <c r="CD120" s="931"/>
      <c r="CE120" s="931"/>
      <c r="CF120" s="944">
        <v>54</v>
      </c>
      <c r="CG120" s="945"/>
      <c r="CH120" s="945"/>
      <c r="CI120" s="945"/>
      <c r="CJ120" s="945"/>
      <c r="CK120" s="1006" t="s">
        <v>451</v>
      </c>
      <c r="CL120" s="1007"/>
      <c r="CM120" s="1007"/>
      <c r="CN120" s="1007"/>
      <c r="CO120" s="1008"/>
      <c r="CP120" s="1014" t="s">
        <v>396</v>
      </c>
      <c r="CQ120" s="1015"/>
      <c r="CR120" s="1015"/>
      <c r="CS120" s="1015"/>
      <c r="CT120" s="1015"/>
      <c r="CU120" s="1015"/>
      <c r="CV120" s="1015"/>
      <c r="CW120" s="1015"/>
      <c r="CX120" s="1015"/>
      <c r="CY120" s="1015"/>
      <c r="CZ120" s="1015"/>
      <c r="DA120" s="1015"/>
      <c r="DB120" s="1015"/>
      <c r="DC120" s="1015"/>
      <c r="DD120" s="1015"/>
      <c r="DE120" s="1015"/>
      <c r="DF120" s="1016"/>
      <c r="DG120" s="930">
        <v>20706746</v>
      </c>
      <c r="DH120" s="931"/>
      <c r="DI120" s="931"/>
      <c r="DJ120" s="931"/>
      <c r="DK120" s="931"/>
      <c r="DL120" s="931">
        <v>20867163</v>
      </c>
      <c r="DM120" s="931"/>
      <c r="DN120" s="931"/>
      <c r="DO120" s="931"/>
      <c r="DP120" s="931"/>
      <c r="DQ120" s="931">
        <v>20185042</v>
      </c>
      <c r="DR120" s="931"/>
      <c r="DS120" s="931"/>
      <c r="DT120" s="931"/>
      <c r="DU120" s="931"/>
      <c r="DV120" s="932">
        <v>123.9</v>
      </c>
      <c r="DW120" s="932"/>
      <c r="DX120" s="932"/>
      <c r="DY120" s="932"/>
      <c r="DZ120" s="933"/>
    </row>
    <row r="121" spans="1:130" s="230" customFormat="1" ht="26.25" customHeight="1" x14ac:dyDescent="0.15">
      <c r="A121" s="1057"/>
      <c r="B121" s="949"/>
      <c r="C121" s="974" t="s">
        <v>452</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453</v>
      </c>
      <c r="BA121" s="923"/>
      <c r="BB121" s="923"/>
      <c r="BC121" s="923"/>
      <c r="BD121" s="923"/>
      <c r="BE121" s="923"/>
      <c r="BF121" s="923"/>
      <c r="BG121" s="923"/>
      <c r="BH121" s="923"/>
      <c r="BI121" s="923"/>
      <c r="BJ121" s="923"/>
      <c r="BK121" s="923"/>
      <c r="BL121" s="923"/>
      <c r="BM121" s="923"/>
      <c r="BN121" s="923"/>
      <c r="BO121" s="923"/>
      <c r="BP121" s="924"/>
      <c r="BQ121" s="925">
        <v>145591</v>
      </c>
      <c r="BR121" s="926"/>
      <c r="BS121" s="926"/>
      <c r="BT121" s="926"/>
      <c r="BU121" s="926"/>
      <c r="BV121" s="926">
        <v>95763</v>
      </c>
      <c r="BW121" s="926"/>
      <c r="BX121" s="926"/>
      <c r="BY121" s="926"/>
      <c r="BZ121" s="926"/>
      <c r="CA121" s="926">
        <v>105166</v>
      </c>
      <c r="CB121" s="926"/>
      <c r="CC121" s="926"/>
      <c r="CD121" s="926"/>
      <c r="CE121" s="926"/>
      <c r="CF121" s="920">
        <v>0.6</v>
      </c>
      <c r="CG121" s="921"/>
      <c r="CH121" s="921"/>
      <c r="CI121" s="921"/>
      <c r="CJ121" s="921"/>
      <c r="CK121" s="1009"/>
      <c r="CL121" s="1010"/>
      <c r="CM121" s="1010"/>
      <c r="CN121" s="1010"/>
      <c r="CO121" s="1011"/>
      <c r="CP121" s="1019" t="s">
        <v>143</v>
      </c>
      <c r="CQ121" s="1020"/>
      <c r="CR121" s="1020"/>
      <c r="CS121" s="1020"/>
      <c r="CT121" s="1020"/>
      <c r="CU121" s="1020"/>
      <c r="CV121" s="1020"/>
      <c r="CW121" s="1020"/>
      <c r="CX121" s="1020"/>
      <c r="CY121" s="1020"/>
      <c r="CZ121" s="1020"/>
      <c r="DA121" s="1020"/>
      <c r="DB121" s="1020"/>
      <c r="DC121" s="1020"/>
      <c r="DD121" s="1020"/>
      <c r="DE121" s="1020"/>
      <c r="DF121" s="1021"/>
      <c r="DG121" s="925">
        <v>4187518</v>
      </c>
      <c r="DH121" s="926"/>
      <c r="DI121" s="926"/>
      <c r="DJ121" s="926"/>
      <c r="DK121" s="926"/>
      <c r="DL121" s="926">
        <v>4223160</v>
      </c>
      <c r="DM121" s="926"/>
      <c r="DN121" s="926"/>
      <c r="DO121" s="926"/>
      <c r="DP121" s="926"/>
      <c r="DQ121" s="926">
        <v>4098509</v>
      </c>
      <c r="DR121" s="926"/>
      <c r="DS121" s="926"/>
      <c r="DT121" s="926"/>
      <c r="DU121" s="926"/>
      <c r="DV121" s="927">
        <v>25.2</v>
      </c>
      <c r="DW121" s="927"/>
      <c r="DX121" s="927"/>
      <c r="DY121" s="927"/>
      <c r="DZ121" s="928"/>
    </row>
    <row r="122" spans="1:130" s="230" customFormat="1" ht="26.25" customHeight="1" x14ac:dyDescent="0.15">
      <c r="A122" s="1057"/>
      <c r="B122" s="949"/>
      <c r="C122" s="922" t="s">
        <v>435</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454</v>
      </c>
      <c r="BA122" s="965"/>
      <c r="BB122" s="965"/>
      <c r="BC122" s="965"/>
      <c r="BD122" s="965"/>
      <c r="BE122" s="965"/>
      <c r="BF122" s="965"/>
      <c r="BG122" s="965"/>
      <c r="BH122" s="965"/>
      <c r="BI122" s="965"/>
      <c r="BJ122" s="965"/>
      <c r="BK122" s="965"/>
      <c r="BL122" s="965"/>
      <c r="BM122" s="965"/>
      <c r="BN122" s="965"/>
      <c r="BO122" s="965"/>
      <c r="BP122" s="966"/>
      <c r="BQ122" s="999">
        <v>42202923</v>
      </c>
      <c r="BR122" s="1000"/>
      <c r="BS122" s="1000"/>
      <c r="BT122" s="1000"/>
      <c r="BU122" s="1000"/>
      <c r="BV122" s="1000">
        <v>40613796</v>
      </c>
      <c r="BW122" s="1000"/>
      <c r="BX122" s="1000"/>
      <c r="BY122" s="1000"/>
      <c r="BZ122" s="1000"/>
      <c r="CA122" s="1000">
        <v>39362670</v>
      </c>
      <c r="CB122" s="1000"/>
      <c r="CC122" s="1000"/>
      <c r="CD122" s="1000"/>
      <c r="CE122" s="1000"/>
      <c r="CF122" s="1017">
        <v>241.6</v>
      </c>
      <c r="CG122" s="1018"/>
      <c r="CH122" s="1018"/>
      <c r="CI122" s="1018"/>
      <c r="CJ122" s="1018"/>
      <c r="CK122" s="1009"/>
      <c r="CL122" s="1010"/>
      <c r="CM122" s="1010"/>
      <c r="CN122" s="1010"/>
      <c r="CO122" s="1011"/>
      <c r="CP122" s="1019" t="s">
        <v>394</v>
      </c>
      <c r="CQ122" s="1020"/>
      <c r="CR122" s="1020"/>
      <c r="CS122" s="1020"/>
      <c r="CT122" s="1020"/>
      <c r="CU122" s="1020"/>
      <c r="CV122" s="1020"/>
      <c r="CW122" s="1020"/>
      <c r="CX122" s="1020"/>
      <c r="CY122" s="1020"/>
      <c r="CZ122" s="1020"/>
      <c r="DA122" s="1020"/>
      <c r="DB122" s="1020"/>
      <c r="DC122" s="1020"/>
      <c r="DD122" s="1020"/>
      <c r="DE122" s="1020"/>
      <c r="DF122" s="1021"/>
      <c r="DG122" s="925">
        <v>3669299</v>
      </c>
      <c r="DH122" s="926"/>
      <c r="DI122" s="926"/>
      <c r="DJ122" s="926"/>
      <c r="DK122" s="926"/>
      <c r="DL122" s="926">
        <v>3755834</v>
      </c>
      <c r="DM122" s="926"/>
      <c r="DN122" s="926"/>
      <c r="DO122" s="926"/>
      <c r="DP122" s="926"/>
      <c r="DQ122" s="926">
        <v>3847172</v>
      </c>
      <c r="DR122" s="926"/>
      <c r="DS122" s="926"/>
      <c r="DT122" s="926"/>
      <c r="DU122" s="926"/>
      <c r="DV122" s="927">
        <v>23.6</v>
      </c>
      <c r="DW122" s="927"/>
      <c r="DX122" s="927"/>
      <c r="DY122" s="927"/>
      <c r="DZ122" s="928"/>
    </row>
    <row r="123" spans="1:130" s="230" customFormat="1" ht="26.25" customHeight="1" x14ac:dyDescent="0.15">
      <c r="A123" s="1057"/>
      <c r="B123" s="949"/>
      <c r="C123" s="922" t="s">
        <v>441</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v>12775</v>
      </c>
      <c r="AB123" s="959"/>
      <c r="AC123" s="959"/>
      <c r="AD123" s="959"/>
      <c r="AE123" s="960"/>
      <c r="AF123" s="961">
        <v>10052</v>
      </c>
      <c r="AG123" s="959"/>
      <c r="AH123" s="959"/>
      <c r="AI123" s="959"/>
      <c r="AJ123" s="960"/>
      <c r="AK123" s="961">
        <v>8831</v>
      </c>
      <c r="AL123" s="959"/>
      <c r="AM123" s="959"/>
      <c r="AN123" s="959"/>
      <c r="AO123" s="960"/>
      <c r="AP123" s="962">
        <v>0.1</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455</v>
      </c>
      <c r="BP123" s="1005"/>
      <c r="BQ123" s="1063">
        <v>49789434</v>
      </c>
      <c r="BR123" s="1064"/>
      <c r="BS123" s="1064"/>
      <c r="BT123" s="1064"/>
      <c r="BU123" s="1064"/>
      <c r="BV123" s="1064">
        <v>49492637</v>
      </c>
      <c r="BW123" s="1064"/>
      <c r="BX123" s="1064"/>
      <c r="BY123" s="1064"/>
      <c r="BZ123" s="1064"/>
      <c r="CA123" s="1064">
        <v>48258519</v>
      </c>
      <c r="CB123" s="1064"/>
      <c r="CC123" s="1064"/>
      <c r="CD123" s="1064"/>
      <c r="CE123" s="1064"/>
      <c r="CF123" s="1001"/>
      <c r="CG123" s="1002"/>
      <c r="CH123" s="1002"/>
      <c r="CI123" s="1002"/>
      <c r="CJ123" s="1003"/>
      <c r="CK123" s="1009"/>
      <c r="CL123" s="1010"/>
      <c r="CM123" s="1010"/>
      <c r="CN123" s="1010"/>
      <c r="CO123" s="1011"/>
      <c r="CP123" s="1019" t="s">
        <v>393</v>
      </c>
      <c r="CQ123" s="1020"/>
      <c r="CR123" s="1020"/>
      <c r="CS123" s="1020"/>
      <c r="CT123" s="1020"/>
      <c r="CU123" s="1020"/>
      <c r="CV123" s="1020"/>
      <c r="CW123" s="1020"/>
      <c r="CX123" s="1020"/>
      <c r="CY123" s="1020"/>
      <c r="CZ123" s="1020"/>
      <c r="DA123" s="1020"/>
      <c r="DB123" s="1020"/>
      <c r="DC123" s="1020"/>
      <c r="DD123" s="1020"/>
      <c r="DE123" s="1020"/>
      <c r="DF123" s="1021"/>
      <c r="DG123" s="958">
        <v>92637</v>
      </c>
      <c r="DH123" s="959"/>
      <c r="DI123" s="959"/>
      <c r="DJ123" s="959"/>
      <c r="DK123" s="960"/>
      <c r="DL123" s="961">
        <v>157497</v>
      </c>
      <c r="DM123" s="959"/>
      <c r="DN123" s="959"/>
      <c r="DO123" s="959"/>
      <c r="DP123" s="960"/>
      <c r="DQ123" s="961">
        <v>243824</v>
      </c>
      <c r="DR123" s="959"/>
      <c r="DS123" s="959"/>
      <c r="DT123" s="959"/>
      <c r="DU123" s="960"/>
      <c r="DV123" s="962">
        <v>1.5</v>
      </c>
      <c r="DW123" s="963"/>
      <c r="DX123" s="963"/>
      <c r="DY123" s="963"/>
      <c r="DZ123" s="964"/>
    </row>
    <row r="124" spans="1:130" s="230" customFormat="1" ht="26.25" customHeight="1" thickBot="1" x14ac:dyDescent="0.2">
      <c r="A124" s="1057"/>
      <c r="B124" s="949"/>
      <c r="C124" s="922" t="s">
        <v>444</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456</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120</v>
      </c>
      <c r="BR124" s="1027"/>
      <c r="BS124" s="1027"/>
      <c r="BT124" s="1027"/>
      <c r="BU124" s="1027"/>
      <c r="BV124" s="1027">
        <v>118.9</v>
      </c>
      <c r="BW124" s="1027"/>
      <c r="BX124" s="1027"/>
      <c r="BY124" s="1027"/>
      <c r="BZ124" s="1027"/>
      <c r="CA124" s="1027">
        <v>113.4</v>
      </c>
      <c r="CB124" s="1027"/>
      <c r="CC124" s="1027"/>
      <c r="CD124" s="1027"/>
      <c r="CE124" s="1027"/>
      <c r="CF124" s="1028"/>
      <c r="CG124" s="1029"/>
      <c r="CH124" s="1029"/>
      <c r="CI124" s="1029"/>
      <c r="CJ124" s="1030"/>
      <c r="CK124" s="1012"/>
      <c r="CL124" s="1012"/>
      <c r="CM124" s="1012"/>
      <c r="CN124" s="1012"/>
      <c r="CO124" s="1013"/>
      <c r="CP124" s="1019" t="s">
        <v>457</v>
      </c>
      <c r="CQ124" s="1020"/>
      <c r="CR124" s="1020"/>
      <c r="CS124" s="1020"/>
      <c r="CT124" s="1020"/>
      <c r="CU124" s="1020"/>
      <c r="CV124" s="1020"/>
      <c r="CW124" s="1020"/>
      <c r="CX124" s="1020"/>
      <c r="CY124" s="1020"/>
      <c r="CZ124" s="1020"/>
      <c r="DA124" s="1020"/>
      <c r="DB124" s="1020"/>
      <c r="DC124" s="1020"/>
      <c r="DD124" s="1020"/>
      <c r="DE124" s="1020"/>
      <c r="DF124" s="1021"/>
      <c r="DG124" s="1004">
        <v>168292</v>
      </c>
      <c r="DH124" s="986"/>
      <c r="DI124" s="986"/>
      <c r="DJ124" s="986"/>
      <c r="DK124" s="987"/>
      <c r="DL124" s="985">
        <v>173133</v>
      </c>
      <c r="DM124" s="986"/>
      <c r="DN124" s="986"/>
      <c r="DO124" s="986"/>
      <c r="DP124" s="987"/>
      <c r="DQ124" s="985">
        <v>154790</v>
      </c>
      <c r="DR124" s="986"/>
      <c r="DS124" s="986"/>
      <c r="DT124" s="986"/>
      <c r="DU124" s="987"/>
      <c r="DV124" s="988">
        <v>1</v>
      </c>
      <c r="DW124" s="989"/>
      <c r="DX124" s="989"/>
      <c r="DY124" s="989"/>
      <c r="DZ124" s="990"/>
    </row>
    <row r="125" spans="1:130" s="230" customFormat="1" ht="26.25" customHeight="1" x14ac:dyDescent="0.15">
      <c r="A125" s="1057"/>
      <c r="B125" s="949"/>
      <c r="C125" s="922" t="s">
        <v>446</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458</v>
      </c>
      <c r="CL125" s="1007"/>
      <c r="CM125" s="1007"/>
      <c r="CN125" s="1007"/>
      <c r="CO125" s="1008"/>
      <c r="CP125" s="929" t="s">
        <v>459</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448</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460</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461</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2574</v>
      </c>
      <c r="AB127" s="959"/>
      <c r="AC127" s="959"/>
      <c r="AD127" s="959"/>
      <c r="AE127" s="960"/>
      <c r="AF127" s="961">
        <v>2112</v>
      </c>
      <c r="AG127" s="959"/>
      <c r="AH127" s="959"/>
      <c r="AI127" s="959"/>
      <c r="AJ127" s="960"/>
      <c r="AK127" s="961">
        <v>258</v>
      </c>
      <c r="AL127" s="959"/>
      <c r="AM127" s="959"/>
      <c r="AN127" s="959"/>
      <c r="AO127" s="960"/>
      <c r="AP127" s="962">
        <v>0</v>
      </c>
      <c r="AQ127" s="963"/>
      <c r="AR127" s="963"/>
      <c r="AS127" s="963"/>
      <c r="AT127" s="964"/>
      <c r="AU127" s="232"/>
      <c r="AV127" s="232"/>
      <c r="AW127" s="232"/>
      <c r="AX127" s="1031" t="s">
        <v>462</v>
      </c>
      <c r="AY127" s="1032"/>
      <c r="AZ127" s="1032"/>
      <c r="BA127" s="1032"/>
      <c r="BB127" s="1032"/>
      <c r="BC127" s="1032"/>
      <c r="BD127" s="1032"/>
      <c r="BE127" s="1033"/>
      <c r="BF127" s="1034" t="s">
        <v>463</v>
      </c>
      <c r="BG127" s="1032"/>
      <c r="BH127" s="1032"/>
      <c r="BI127" s="1032"/>
      <c r="BJ127" s="1032"/>
      <c r="BK127" s="1032"/>
      <c r="BL127" s="1033"/>
      <c r="BM127" s="1034" t="s">
        <v>464</v>
      </c>
      <c r="BN127" s="1032"/>
      <c r="BO127" s="1032"/>
      <c r="BP127" s="1032"/>
      <c r="BQ127" s="1032"/>
      <c r="BR127" s="1032"/>
      <c r="BS127" s="1033"/>
      <c r="BT127" s="1034" t="s">
        <v>465</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466</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467</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468</v>
      </c>
      <c r="X128" s="1043"/>
      <c r="Y128" s="1043"/>
      <c r="Z128" s="1044"/>
      <c r="AA128" s="1045">
        <v>53385</v>
      </c>
      <c r="AB128" s="1046"/>
      <c r="AC128" s="1046"/>
      <c r="AD128" s="1046"/>
      <c r="AE128" s="1047"/>
      <c r="AF128" s="1048">
        <v>49278</v>
      </c>
      <c r="AG128" s="1046"/>
      <c r="AH128" s="1046"/>
      <c r="AI128" s="1046"/>
      <c r="AJ128" s="1047"/>
      <c r="AK128" s="1048">
        <v>27063</v>
      </c>
      <c r="AL128" s="1046"/>
      <c r="AM128" s="1046"/>
      <c r="AN128" s="1046"/>
      <c r="AO128" s="1047"/>
      <c r="AP128" s="1049"/>
      <c r="AQ128" s="1050"/>
      <c r="AR128" s="1050"/>
      <c r="AS128" s="1050"/>
      <c r="AT128" s="1051"/>
      <c r="AU128" s="232"/>
      <c r="AV128" s="232"/>
      <c r="AW128" s="232"/>
      <c r="AX128" s="896" t="s">
        <v>469</v>
      </c>
      <c r="AY128" s="897"/>
      <c r="AZ128" s="897"/>
      <c r="BA128" s="897"/>
      <c r="BB128" s="897"/>
      <c r="BC128" s="897"/>
      <c r="BD128" s="897"/>
      <c r="BE128" s="898"/>
      <c r="BF128" s="1052" t="s">
        <v>122</v>
      </c>
      <c r="BG128" s="1053"/>
      <c r="BH128" s="1053"/>
      <c r="BI128" s="1053"/>
      <c r="BJ128" s="1053"/>
      <c r="BK128" s="1053"/>
      <c r="BL128" s="1054"/>
      <c r="BM128" s="1052">
        <v>12.44</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470</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471</v>
      </c>
      <c r="X129" s="1071"/>
      <c r="Y129" s="1071"/>
      <c r="Z129" s="1072"/>
      <c r="AA129" s="958">
        <v>20961069</v>
      </c>
      <c r="AB129" s="959"/>
      <c r="AC129" s="959"/>
      <c r="AD129" s="959"/>
      <c r="AE129" s="960"/>
      <c r="AF129" s="961">
        <v>20609996</v>
      </c>
      <c r="AG129" s="959"/>
      <c r="AH129" s="959"/>
      <c r="AI129" s="959"/>
      <c r="AJ129" s="960"/>
      <c r="AK129" s="961">
        <v>20606704</v>
      </c>
      <c r="AL129" s="959"/>
      <c r="AM129" s="959"/>
      <c r="AN129" s="959"/>
      <c r="AO129" s="960"/>
      <c r="AP129" s="1073"/>
      <c r="AQ129" s="1074"/>
      <c r="AR129" s="1074"/>
      <c r="AS129" s="1074"/>
      <c r="AT129" s="1075"/>
      <c r="AU129" s="233"/>
      <c r="AV129" s="233"/>
      <c r="AW129" s="233"/>
      <c r="AX129" s="1065" t="s">
        <v>472</v>
      </c>
      <c r="AY129" s="923"/>
      <c r="AZ129" s="923"/>
      <c r="BA129" s="923"/>
      <c r="BB129" s="923"/>
      <c r="BC129" s="923"/>
      <c r="BD129" s="923"/>
      <c r="BE129" s="924"/>
      <c r="BF129" s="1066" t="s">
        <v>122</v>
      </c>
      <c r="BG129" s="1067"/>
      <c r="BH129" s="1067"/>
      <c r="BI129" s="1067"/>
      <c r="BJ129" s="1067"/>
      <c r="BK129" s="1067"/>
      <c r="BL129" s="1068"/>
      <c r="BM129" s="1066">
        <v>17.440000000000001</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473</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474</v>
      </c>
      <c r="X130" s="1071"/>
      <c r="Y130" s="1071"/>
      <c r="Z130" s="1072"/>
      <c r="AA130" s="958">
        <v>4434063</v>
      </c>
      <c r="AB130" s="959"/>
      <c r="AC130" s="959"/>
      <c r="AD130" s="959"/>
      <c r="AE130" s="960"/>
      <c r="AF130" s="961">
        <v>4442598</v>
      </c>
      <c r="AG130" s="959"/>
      <c r="AH130" s="959"/>
      <c r="AI130" s="959"/>
      <c r="AJ130" s="960"/>
      <c r="AK130" s="961">
        <v>4313983</v>
      </c>
      <c r="AL130" s="959"/>
      <c r="AM130" s="959"/>
      <c r="AN130" s="959"/>
      <c r="AO130" s="960"/>
      <c r="AP130" s="1073"/>
      <c r="AQ130" s="1074"/>
      <c r="AR130" s="1074"/>
      <c r="AS130" s="1074"/>
      <c r="AT130" s="1075"/>
      <c r="AU130" s="233"/>
      <c r="AV130" s="233"/>
      <c r="AW130" s="233"/>
      <c r="AX130" s="1065" t="s">
        <v>475</v>
      </c>
      <c r="AY130" s="923"/>
      <c r="AZ130" s="923"/>
      <c r="BA130" s="923"/>
      <c r="BB130" s="923"/>
      <c r="BC130" s="923"/>
      <c r="BD130" s="923"/>
      <c r="BE130" s="924"/>
      <c r="BF130" s="1101">
        <v>13</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476</v>
      </c>
      <c r="X131" s="1108"/>
      <c r="Y131" s="1108"/>
      <c r="Z131" s="1109"/>
      <c r="AA131" s="1004">
        <v>16527006</v>
      </c>
      <c r="AB131" s="986"/>
      <c r="AC131" s="986"/>
      <c r="AD131" s="986"/>
      <c r="AE131" s="987"/>
      <c r="AF131" s="985">
        <v>16167398</v>
      </c>
      <c r="AG131" s="986"/>
      <c r="AH131" s="986"/>
      <c r="AI131" s="986"/>
      <c r="AJ131" s="987"/>
      <c r="AK131" s="985">
        <v>16292721</v>
      </c>
      <c r="AL131" s="986"/>
      <c r="AM131" s="986"/>
      <c r="AN131" s="986"/>
      <c r="AO131" s="987"/>
      <c r="AP131" s="1110"/>
      <c r="AQ131" s="1111"/>
      <c r="AR131" s="1111"/>
      <c r="AS131" s="1111"/>
      <c r="AT131" s="1112"/>
      <c r="AU131" s="233"/>
      <c r="AV131" s="233"/>
      <c r="AW131" s="233"/>
      <c r="AX131" s="1083" t="s">
        <v>477</v>
      </c>
      <c r="AY131" s="726"/>
      <c r="AZ131" s="726"/>
      <c r="BA131" s="726"/>
      <c r="BB131" s="726"/>
      <c r="BC131" s="726"/>
      <c r="BD131" s="726"/>
      <c r="BE131" s="1036"/>
      <c r="BF131" s="1084">
        <v>113.4</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478</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479</v>
      </c>
      <c r="W132" s="1094"/>
      <c r="X132" s="1094"/>
      <c r="Y132" s="1094"/>
      <c r="Z132" s="1095"/>
      <c r="AA132" s="1096">
        <v>12.84629533</v>
      </c>
      <c r="AB132" s="1097"/>
      <c r="AC132" s="1097"/>
      <c r="AD132" s="1097"/>
      <c r="AE132" s="1098"/>
      <c r="AF132" s="1099">
        <v>13.388592279999999</v>
      </c>
      <c r="AG132" s="1097"/>
      <c r="AH132" s="1097"/>
      <c r="AI132" s="1097"/>
      <c r="AJ132" s="1098"/>
      <c r="AK132" s="1099">
        <v>12.88144565</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480</v>
      </c>
      <c r="W133" s="1077"/>
      <c r="X133" s="1077"/>
      <c r="Y133" s="1077"/>
      <c r="Z133" s="1078"/>
      <c r="AA133" s="1079">
        <v>12.5</v>
      </c>
      <c r="AB133" s="1080"/>
      <c r="AC133" s="1080"/>
      <c r="AD133" s="1080"/>
      <c r="AE133" s="1081"/>
      <c r="AF133" s="1079">
        <v>12.8</v>
      </c>
      <c r="AG133" s="1080"/>
      <c r="AH133" s="1080"/>
      <c r="AI133" s="1080"/>
      <c r="AJ133" s="1081"/>
      <c r="AK133" s="1079">
        <v>13</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aPwT6i6PixmbAtCb0MRHOXs1V5nVkksyGzI+QlClFCzRBNWsl+leprkQgYHQJ6vTKQ0o1TBKufSW8G2fPo0M2w==" saltValue="VsKvQnfDfTB9IXS7eI1M0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481</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TEoC4Jh7T2ujEnWWMesvY/dIVFUFaWzMwxiOiCyj6YCJRBTg4OZwBfjpeDL4FLNqcKSTQyf9fGpRatLYERtayA==" saltValue="A2yOoW82FYFD8uAbfsR1P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36JTDKNyl3FyzAieQPwuMVCJhlfW/z6LnUc4sYYCmAP7LIUNOZ3LoQfaYNOcbi0XLfPhnXgrI82jPmBfg1+tiA==" saltValue="DDxYpjxYFtQJnIIWIfJ45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483</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484</v>
      </c>
      <c r="AP7" s="272"/>
      <c r="AQ7" s="273" t="s">
        <v>485</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486</v>
      </c>
      <c r="AQ8" s="279" t="s">
        <v>487</v>
      </c>
      <c r="AR8" s="280" t="s">
        <v>488</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489</v>
      </c>
      <c r="AL9" s="1117"/>
      <c r="AM9" s="1117"/>
      <c r="AN9" s="1118"/>
      <c r="AO9" s="281">
        <v>6344095</v>
      </c>
      <c r="AP9" s="281">
        <v>124318</v>
      </c>
      <c r="AQ9" s="282">
        <v>88459</v>
      </c>
      <c r="AR9" s="283">
        <v>40.5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490</v>
      </c>
      <c r="AL10" s="1117"/>
      <c r="AM10" s="1117"/>
      <c r="AN10" s="1118"/>
      <c r="AO10" s="284">
        <v>2645</v>
      </c>
      <c r="AP10" s="284">
        <v>52</v>
      </c>
      <c r="AQ10" s="285">
        <v>6814</v>
      </c>
      <c r="AR10" s="286">
        <v>-99.2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491</v>
      </c>
      <c r="AL11" s="1117"/>
      <c r="AM11" s="1117"/>
      <c r="AN11" s="1118"/>
      <c r="AO11" s="284">
        <v>13858</v>
      </c>
      <c r="AP11" s="284">
        <v>272</v>
      </c>
      <c r="AQ11" s="285">
        <v>1610</v>
      </c>
      <c r="AR11" s="286">
        <v>-83.1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492</v>
      </c>
      <c r="AL12" s="1117"/>
      <c r="AM12" s="1117"/>
      <c r="AN12" s="1118"/>
      <c r="AO12" s="284" t="s">
        <v>493</v>
      </c>
      <c r="AP12" s="284" t="s">
        <v>493</v>
      </c>
      <c r="AQ12" s="285">
        <v>24</v>
      </c>
      <c r="AR12" s="286" t="s">
        <v>493</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494</v>
      </c>
      <c r="AL13" s="1117"/>
      <c r="AM13" s="1117"/>
      <c r="AN13" s="1118"/>
      <c r="AO13" s="284">
        <v>175714</v>
      </c>
      <c r="AP13" s="284">
        <v>3443</v>
      </c>
      <c r="AQ13" s="285">
        <v>3854</v>
      </c>
      <c r="AR13" s="286">
        <v>-10.7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495</v>
      </c>
      <c r="AL14" s="1117"/>
      <c r="AM14" s="1117"/>
      <c r="AN14" s="1118"/>
      <c r="AO14" s="284">
        <v>103544</v>
      </c>
      <c r="AP14" s="284">
        <v>2029</v>
      </c>
      <c r="AQ14" s="285">
        <v>1979</v>
      </c>
      <c r="AR14" s="286">
        <v>2.5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496</v>
      </c>
      <c r="AL15" s="1120"/>
      <c r="AM15" s="1120"/>
      <c r="AN15" s="1121"/>
      <c r="AO15" s="284">
        <v>-405763</v>
      </c>
      <c r="AP15" s="284">
        <v>-7951</v>
      </c>
      <c r="AQ15" s="285">
        <v>-5062</v>
      </c>
      <c r="AR15" s="286">
        <v>57.1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6234093</v>
      </c>
      <c r="AP16" s="284">
        <v>122163</v>
      </c>
      <c r="AQ16" s="285">
        <v>97678</v>
      </c>
      <c r="AR16" s="286">
        <v>25.1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497</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498</v>
      </c>
      <c r="AP20" s="293" t="s">
        <v>499</v>
      </c>
      <c r="AQ20" s="294" t="s">
        <v>500</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501</v>
      </c>
      <c r="AL21" s="1123"/>
      <c r="AM21" s="1123"/>
      <c r="AN21" s="1124"/>
      <c r="AO21" s="297">
        <v>11.97</v>
      </c>
      <c r="AP21" s="298">
        <v>8.7899999999999991</v>
      </c>
      <c r="AQ21" s="299">
        <v>3.18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502</v>
      </c>
      <c r="AL22" s="1123"/>
      <c r="AM22" s="1123"/>
      <c r="AN22" s="1124"/>
      <c r="AO22" s="302">
        <v>94.8</v>
      </c>
      <c r="AP22" s="303">
        <v>97.7</v>
      </c>
      <c r="AQ22" s="304">
        <v>-2.9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503</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505</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484</v>
      </c>
      <c r="AP30" s="272"/>
      <c r="AQ30" s="273" t="s">
        <v>485</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486</v>
      </c>
      <c r="AQ31" s="279" t="s">
        <v>487</v>
      </c>
      <c r="AR31" s="280" t="s">
        <v>488</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506</v>
      </c>
      <c r="AL32" s="1131"/>
      <c r="AM32" s="1131"/>
      <c r="AN32" s="1132"/>
      <c r="AO32" s="312">
        <v>4509406</v>
      </c>
      <c r="AP32" s="312">
        <v>88366</v>
      </c>
      <c r="AQ32" s="313">
        <v>63215</v>
      </c>
      <c r="AR32" s="314">
        <v>39.799999999999997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507</v>
      </c>
      <c r="AL33" s="1131"/>
      <c r="AM33" s="1131"/>
      <c r="AN33" s="1132"/>
      <c r="AO33" s="312" t="s">
        <v>493</v>
      </c>
      <c r="AP33" s="312" t="s">
        <v>493</v>
      </c>
      <c r="AQ33" s="313" t="s">
        <v>493</v>
      </c>
      <c r="AR33" s="314" t="s">
        <v>493</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508</v>
      </c>
      <c r="AL34" s="1131"/>
      <c r="AM34" s="1131"/>
      <c r="AN34" s="1132"/>
      <c r="AO34" s="312">
        <v>10000</v>
      </c>
      <c r="AP34" s="312">
        <v>196</v>
      </c>
      <c r="AQ34" s="313">
        <v>3</v>
      </c>
      <c r="AR34" s="314">
        <v>6433.3</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509</v>
      </c>
      <c r="AL35" s="1131"/>
      <c r="AM35" s="1131"/>
      <c r="AN35" s="1132"/>
      <c r="AO35" s="312">
        <v>1911289</v>
      </c>
      <c r="AP35" s="312">
        <v>37453</v>
      </c>
      <c r="AQ35" s="313">
        <v>15084</v>
      </c>
      <c r="AR35" s="314">
        <v>148.30000000000001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510</v>
      </c>
      <c r="AL36" s="1131"/>
      <c r="AM36" s="1131"/>
      <c r="AN36" s="1132"/>
      <c r="AO36" s="312" t="s">
        <v>493</v>
      </c>
      <c r="AP36" s="312" t="s">
        <v>493</v>
      </c>
      <c r="AQ36" s="313">
        <v>1958</v>
      </c>
      <c r="AR36" s="314" t="s">
        <v>493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511</v>
      </c>
      <c r="AL37" s="1131"/>
      <c r="AM37" s="1131"/>
      <c r="AN37" s="1132"/>
      <c r="AO37" s="312">
        <v>9089</v>
      </c>
      <c r="AP37" s="312">
        <v>178</v>
      </c>
      <c r="AQ37" s="313">
        <v>529</v>
      </c>
      <c r="AR37" s="314">
        <v>-66.400000000000006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512</v>
      </c>
      <c r="AL38" s="1134"/>
      <c r="AM38" s="1134"/>
      <c r="AN38" s="1135"/>
      <c r="AO38" s="315" t="s">
        <v>493</v>
      </c>
      <c r="AP38" s="315" t="s">
        <v>493</v>
      </c>
      <c r="AQ38" s="316">
        <v>2</v>
      </c>
      <c r="AR38" s="304" t="s">
        <v>493</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513</v>
      </c>
      <c r="AL39" s="1134"/>
      <c r="AM39" s="1134"/>
      <c r="AN39" s="1135"/>
      <c r="AO39" s="312">
        <v>-27063</v>
      </c>
      <c r="AP39" s="312">
        <v>-530</v>
      </c>
      <c r="AQ39" s="313">
        <v>-3177</v>
      </c>
      <c r="AR39" s="314">
        <v>-83.3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514</v>
      </c>
      <c r="AL40" s="1131"/>
      <c r="AM40" s="1131"/>
      <c r="AN40" s="1132"/>
      <c r="AO40" s="312">
        <v>-4313983</v>
      </c>
      <c r="AP40" s="312">
        <v>-84537</v>
      </c>
      <c r="AQ40" s="313">
        <v>-54547</v>
      </c>
      <c r="AR40" s="314">
        <v>55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2098738</v>
      </c>
      <c r="AP41" s="312">
        <v>41127</v>
      </c>
      <c r="AQ41" s="313">
        <v>23067</v>
      </c>
      <c r="AR41" s="314">
        <v>78.3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516</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484</v>
      </c>
      <c r="AN49" s="1127" t="s">
        <v>517</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518</v>
      </c>
      <c r="AO50" s="329" t="s">
        <v>519</v>
      </c>
      <c r="AP50" s="330" t="s">
        <v>520</v>
      </c>
      <c r="AQ50" s="331" t="s">
        <v>521</v>
      </c>
      <c r="AR50" s="332" t="s">
        <v>522</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523</v>
      </c>
      <c r="AL51" s="325"/>
      <c r="AM51" s="333">
        <v>4360725</v>
      </c>
      <c r="AN51" s="334">
        <v>80188</v>
      </c>
      <c r="AO51" s="335">
        <v>8.6</v>
      </c>
      <c r="AP51" s="336">
        <v>70166</v>
      </c>
      <c r="AQ51" s="337">
        <v>1.4</v>
      </c>
      <c r="AR51" s="338">
        <v>7.2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524</v>
      </c>
      <c r="AM52" s="341">
        <v>2258544</v>
      </c>
      <c r="AN52" s="342">
        <v>41532</v>
      </c>
      <c r="AO52" s="343">
        <v>-3.3</v>
      </c>
      <c r="AP52" s="344">
        <v>36115</v>
      </c>
      <c r="AQ52" s="345">
        <v>-6.2</v>
      </c>
      <c r="AR52" s="346">
        <v>2.9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525</v>
      </c>
      <c r="AL53" s="325"/>
      <c r="AM53" s="333">
        <v>3942209</v>
      </c>
      <c r="AN53" s="334">
        <v>73447</v>
      </c>
      <c r="AO53" s="335">
        <v>-8.4</v>
      </c>
      <c r="AP53" s="336">
        <v>70329</v>
      </c>
      <c r="AQ53" s="337">
        <v>0.2</v>
      </c>
      <c r="AR53" s="338">
        <v>-8.6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524</v>
      </c>
      <c r="AM54" s="341">
        <v>2589394</v>
      </c>
      <c r="AN54" s="342">
        <v>48243</v>
      </c>
      <c r="AO54" s="343">
        <v>16.2</v>
      </c>
      <c r="AP54" s="344">
        <v>39403</v>
      </c>
      <c r="AQ54" s="345">
        <v>9.1</v>
      </c>
      <c r="AR54" s="346">
        <v>7.1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526</v>
      </c>
      <c r="AL55" s="325"/>
      <c r="AM55" s="333">
        <v>3065595</v>
      </c>
      <c r="AN55" s="334">
        <v>58011</v>
      </c>
      <c r="AO55" s="335">
        <v>-21</v>
      </c>
      <c r="AP55" s="336">
        <v>71871</v>
      </c>
      <c r="AQ55" s="337">
        <v>2.2000000000000002</v>
      </c>
      <c r="AR55" s="338">
        <v>-23.2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524</v>
      </c>
      <c r="AM56" s="341">
        <v>1867822</v>
      </c>
      <c r="AN56" s="342">
        <v>35345</v>
      </c>
      <c r="AO56" s="343">
        <v>-26.7</v>
      </c>
      <c r="AP56" s="344">
        <v>38232</v>
      </c>
      <c r="AQ56" s="345">
        <v>-3</v>
      </c>
      <c r="AR56" s="346">
        <v>-23.7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527</v>
      </c>
      <c r="AL57" s="325"/>
      <c r="AM57" s="333">
        <v>3924502</v>
      </c>
      <c r="AN57" s="334">
        <v>75499</v>
      </c>
      <c r="AO57" s="335">
        <v>30.1</v>
      </c>
      <c r="AP57" s="336">
        <v>71807</v>
      </c>
      <c r="AQ57" s="337">
        <v>-0.1</v>
      </c>
      <c r="AR57" s="338">
        <v>30.2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524</v>
      </c>
      <c r="AM58" s="341">
        <v>2490946</v>
      </c>
      <c r="AN58" s="342">
        <v>47920</v>
      </c>
      <c r="AO58" s="343">
        <v>35.6</v>
      </c>
      <c r="AP58" s="344">
        <v>37333</v>
      </c>
      <c r="AQ58" s="345">
        <v>-2.4</v>
      </c>
      <c r="AR58" s="346">
        <v>38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528</v>
      </c>
      <c r="AL59" s="325"/>
      <c r="AM59" s="333">
        <v>4165175</v>
      </c>
      <c r="AN59" s="334">
        <v>81620</v>
      </c>
      <c r="AO59" s="335">
        <v>8.1</v>
      </c>
      <c r="AP59" s="336">
        <v>80821</v>
      </c>
      <c r="AQ59" s="337">
        <v>12.6</v>
      </c>
      <c r="AR59" s="338">
        <v>-4.5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524</v>
      </c>
      <c r="AM60" s="341">
        <v>2298931</v>
      </c>
      <c r="AN60" s="342">
        <v>45050</v>
      </c>
      <c r="AO60" s="343">
        <v>-6</v>
      </c>
      <c r="AP60" s="344">
        <v>49586</v>
      </c>
      <c r="AQ60" s="345">
        <v>32.799999999999997</v>
      </c>
      <c r="AR60" s="346">
        <v>-38.799999999999997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529</v>
      </c>
      <c r="AL61" s="347"/>
      <c r="AM61" s="348">
        <v>3891641</v>
      </c>
      <c r="AN61" s="349">
        <v>73753</v>
      </c>
      <c r="AO61" s="350">
        <v>3.5</v>
      </c>
      <c r="AP61" s="351">
        <v>72999</v>
      </c>
      <c r="AQ61" s="352">
        <v>3.3</v>
      </c>
      <c r="AR61" s="338">
        <v>0.2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524</v>
      </c>
      <c r="AM62" s="341">
        <v>2301127</v>
      </c>
      <c r="AN62" s="342">
        <v>43618</v>
      </c>
      <c r="AO62" s="343">
        <v>3.2</v>
      </c>
      <c r="AP62" s="344">
        <v>40134</v>
      </c>
      <c r="AQ62" s="345">
        <v>6.1</v>
      </c>
      <c r="AR62" s="346">
        <v>-2.9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x9qlLPOVDnq2BbxIvmf9NrJW4+KXWbmjD7bD/13tmvdoCcO+m1FGCq0j4HAhPYp5dqkDTlQPP6gZPuosDVWPEQ==" saltValue="y3OfUZoHPWQ4PDyEx6HMz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481</v>
      </c>
    </row>
    <row r="120" spans="125:125" ht="13.5" hidden="1" customHeight="1" x14ac:dyDescent="0.15"/>
    <row r="121" spans="125:125" ht="13.5" hidden="1" customHeight="1" x14ac:dyDescent="0.15">
      <c r="DU121" s="259"/>
    </row>
  </sheetData>
  <sheetProtection algorithmName="SHA-512" hashValue="h/ygWqciRWcbni1JLGVFwtarlJlOvH6lY9VosknXIkAqDPk8zJcj5MCGH0yFG96OxPNacF7z2+hLkfYNjenp7A==" saltValue="5ud7S8OyI90I3xYqjUQedg=="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481</v>
      </c>
    </row>
  </sheetData>
  <sheetProtection algorithmName="SHA-512" hashValue="QiYbmthUR1EIcpXZ3w+t4RVI16EUSz3rkWMhR1aafQCSlQcBkF8hw0QNBHwZm7nngranNc77Vct0aBjxCXgDdw==" saltValue="Fbhpua/j+6DWfpQKsCWDWw=="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531</v>
      </c>
      <c r="G46" s="8" t="s">
        <v>532</v>
      </c>
      <c r="H46" s="8" t="s">
        <v>533</v>
      </c>
      <c r="I46" s="8" t="s">
        <v>534</v>
      </c>
      <c r="J46" s="9" t="s">
        <v>535</v>
      </c>
    </row>
    <row r="47" spans="2:10" ht="57.75" customHeight="1" x14ac:dyDescent="0.15">
      <c r="B47" s="10"/>
      <c r="C47" s="1139" t="s">
        <v>3</v>
      </c>
      <c r="D47" s="1139"/>
      <c r="E47" s="1140"/>
      <c r="F47" s="11">
        <v>10.6</v>
      </c>
      <c r="G47" s="12">
        <v>12.24</v>
      </c>
      <c r="H47" s="12">
        <v>15.01</v>
      </c>
      <c r="I47" s="12">
        <v>18.18</v>
      </c>
      <c r="J47" s="13">
        <v>18.190000000000001</v>
      </c>
    </row>
    <row r="48" spans="2:10" ht="57.75" customHeight="1" x14ac:dyDescent="0.15">
      <c r="B48" s="14"/>
      <c r="C48" s="1141" t="s">
        <v>4</v>
      </c>
      <c r="D48" s="1141"/>
      <c r="E48" s="1142"/>
      <c r="F48" s="15">
        <v>3.8</v>
      </c>
      <c r="G48" s="16">
        <v>4.32</v>
      </c>
      <c r="H48" s="16">
        <v>4.9000000000000004</v>
      </c>
      <c r="I48" s="16">
        <v>5.71</v>
      </c>
      <c r="J48" s="17">
        <v>4.43</v>
      </c>
    </row>
    <row r="49" spans="2:10" ht="57.75" customHeight="1" thickBot="1" x14ac:dyDescent="0.2">
      <c r="B49" s="18"/>
      <c r="C49" s="1143" t="s">
        <v>5</v>
      </c>
      <c r="D49" s="1143"/>
      <c r="E49" s="1144"/>
      <c r="F49" s="19">
        <v>2.5099999999999998</v>
      </c>
      <c r="G49" s="20">
        <v>2.6</v>
      </c>
      <c r="H49" s="20">
        <v>3.81</v>
      </c>
      <c r="I49" s="20">
        <v>3.65</v>
      </c>
      <c r="J49" s="21" t="s">
        <v>536</v>
      </c>
    </row>
    <row r="50" spans="2:10" x14ac:dyDescent="0.15"/>
  </sheetData>
  <sheetProtection algorithmName="SHA-512" hashValue="eDej8cD/6+abaaKJ/Wn8qCqVh4B21DL0cqtQFevlwsm0X+2CJNSQYd81HQuhyFDerL91SjIrv+MmuXYheW+9Bg==" saltValue="9BOfOlAw437eEhz75DlAp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531</v>
      </c>
      <c r="G33" s="29" t="s">
        <v>532</v>
      </c>
      <c r="H33" s="29" t="s">
        <v>533</v>
      </c>
      <c r="I33" s="29" t="s">
        <v>534</v>
      </c>
      <c r="J33" s="30" t="s">
        <v>535</v>
      </c>
      <c r="K33" s="22"/>
      <c r="L33" s="22"/>
      <c r="M33" s="22"/>
      <c r="N33" s="22"/>
      <c r="O33" s="22"/>
      <c r="P33" s="22"/>
    </row>
    <row r="34" spans="1:16" ht="39" customHeight="1" x14ac:dyDescent="0.15">
      <c r="A34" s="22"/>
      <c r="B34" s="31"/>
      <c r="C34" s="1151" t="s">
        <v>537</v>
      </c>
      <c r="D34" s="1151"/>
      <c r="E34" s="1152"/>
      <c r="F34" s="32" t="s">
        <v>538</v>
      </c>
      <c r="G34" s="33" t="s">
        <v>539</v>
      </c>
      <c r="H34" s="33" t="s">
        <v>540</v>
      </c>
      <c r="I34" s="33">
        <v>0.15</v>
      </c>
      <c r="J34" s="34" t="s">
        <v>541</v>
      </c>
      <c r="K34" s="22"/>
      <c r="L34" s="22"/>
      <c r="M34" s="22"/>
      <c r="N34" s="22"/>
      <c r="O34" s="22"/>
      <c r="P34" s="22"/>
    </row>
    <row r="35" spans="1:16" ht="39" customHeight="1" x14ac:dyDescent="0.15">
      <c r="A35" s="22"/>
      <c r="B35" s="35"/>
      <c r="C35" s="1145" t="s">
        <v>542</v>
      </c>
      <c r="D35" s="1146"/>
      <c r="E35" s="1147"/>
      <c r="F35" s="36">
        <v>6.28</v>
      </c>
      <c r="G35" s="37">
        <v>6.04</v>
      </c>
      <c r="H35" s="37">
        <v>5.24</v>
      </c>
      <c r="I35" s="37">
        <v>5.5</v>
      </c>
      <c r="J35" s="38">
        <v>5.08</v>
      </c>
      <c r="K35" s="22"/>
      <c r="L35" s="22"/>
      <c r="M35" s="22"/>
      <c r="N35" s="22"/>
      <c r="O35" s="22"/>
      <c r="P35" s="22"/>
    </row>
    <row r="36" spans="1:16" ht="39" customHeight="1" x14ac:dyDescent="0.15">
      <c r="A36" s="22"/>
      <c r="B36" s="35"/>
      <c r="C36" s="1145" t="s">
        <v>543</v>
      </c>
      <c r="D36" s="1146"/>
      <c r="E36" s="1147"/>
      <c r="F36" s="36">
        <v>3.79</v>
      </c>
      <c r="G36" s="37">
        <v>4.3099999999999996</v>
      </c>
      <c r="H36" s="37">
        <v>4.8899999999999997</v>
      </c>
      <c r="I36" s="37">
        <v>5.71</v>
      </c>
      <c r="J36" s="38">
        <v>4.42</v>
      </c>
      <c r="K36" s="22"/>
      <c r="L36" s="22"/>
      <c r="M36" s="22"/>
      <c r="N36" s="22"/>
      <c r="O36" s="22"/>
      <c r="P36" s="22"/>
    </row>
    <row r="37" spans="1:16" ht="39" customHeight="1" x14ac:dyDescent="0.15">
      <c r="A37" s="22"/>
      <c r="B37" s="35"/>
      <c r="C37" s="1145" t="s">
        <v>544</v>
      </c>
      <c r="D37" s="1146"/>
      <c r="E37" s="1147"/>
      <c r="F37" s="36" t="s">
        <v>493</v>
      </c>
      <c r="G37" s="37">
        <v>0.72</v>
      </c>
      <c r="H37" s="37">
        <v>1.46</v>
      </c>
      <c r="I37" s="37">
        <v>1.61</v>
      </c>
      <c r="J37" s="38">
        <v>1.19</v>
      </c>
      <c r="K37" s="22"/>
      <c r="L37" s="22"/>
      <c r="M37" s="22"/>
      <c r="N37" s="22"/>
      <c r="O37" s="22"/>
      <c r="P37" s="22"/>
    </row>
    <row r="38" spans="1:16" ht="39" customHeight="1" x14ac:dyDescent="0.15">
      <c r="A38" s="22"/>
      <c r="B38" s="35"/>
      <c r="C38" s="1145" t="s">
        <v>545</v>
      </c>
      <c r="D38" s="1146"/>
      <c r="E38" s="1147"/>
      <c r="F38" s="36">
        <v>0.28999999999999998</v>
      </c>
      <c r="G38" s="37">
        <v>0.38</v>
      </c>
      <c r="H38" s="37">
        <v>0.46</v>
      </c>
      <c r="I38" s="37">
        <v>0.73</v>
      </c>
      <c r="J38" s="38">
        <v>0.93</v>
      </c>
      <c r="K38" s="22"/>
      <c r="L38" s="22"/>
      <c r="M38" s="22"/>
      <c r="N38" s="22"/>
      <c r="O38" s="22"/>
      <c r="P38" s="22"/>
    </row>
    <row r="39" spans="1:16" ht="39" customHeight="1" x14ac:dyDescent="0.15">
      <c r="A39" s="22"/>
      <c r="B39" s="35"/>
      <c r="C39" s="1145" t="s">
        <v>546</v>
      </c>
      <c r="D39" s="1146"/>
      <c r="E39" s="1147"/>
      <c r="F39" s="36">
        <v>1.46</v>
      </c>
      <c r="G39" s="37">
        <v>1.92</v>
      </c>
      <c r="H39" s="37">
        <v>2.81</v>
      </c>
      <c r="I39" s="37">
        <v>0.66</v>
      </c>
      <c r="J39" s="38">
        <v>0.35</v>
      </c>
      <c r="K39" s="22"/>
      <c r="L39" s="22"/>
      <c r="M39" s="22"/>
      <c r="N39" s="22"/>
      <c r="O39" s="22"/>
      <c r="P39" s="22"/>
    </row>
    <row r="40" spans="1:16" ht="39" customHeight="1" x14ac:dyDescent="0.15">
      <c r="A40" s="22"/>
      <c r="B40" s="35"/>
      <c r="C40" s="1145" t="s">
        <v>547</v>
      </c>
      <c r="D40" s="1146"/>
      <c r="E40" s="1147"/>
      <c r="F40" s="36">
        <v>0.17</v>
      </c>
      <c r="G40" s="37">
        <v>0.2</v>
      </c>
      <c r="H40" s="37">
        <v>0.25</v>
      </c>
      <c r="I40" s="37">
        <v>0.28999999999999998</v>
      </c>
      <c r="J40" s="38">
        <v>0.22</v>
      </c>
      <c r="K40" s="22"/>
      <c r="L40" s="22"/>
      <c r="M40" s="22"/>
      <c r="N40" s="22"/>
      <c r="O40" s="22"/>
      <c r="P40" s="22"/>
    </row>
    <row r="41" spans="1:16" ht="39" customHeight="1" x14ac:dyDescent="0.15">
      <c r="A41" s="22"/>
      <c r="B41" s="35"/>
      <c r="C41" s="1145" t="s">
        <v>548</v>
      </c>
      <c r="D41" s="1146"/>
      <c r="E41" s="1147"/>
      <c r="F41" s="36">
        <v>0.23</v>
      </c>
      <c r="G41" s="37">
        <v>0.22</v>
      </c>
      <c r="H41" s="37">
        <v>0.21</v>
      </c>
      <c r="I41" s="37">
        <v>0.22</v>
      </c>
      <c r="J41" s="38">
        <v>0.21</v>
      </c>
      <c r="K41" s="22"/>
      <c r="L41" s="22"/>
      <c r="M41" s="22"/>
      <c r="N41" s="22"/>
      <c r="O41" s="22"/>
      <c r="P41" s="22"/>
    </row>
    <row r="42" spans="1:16" ht="39" customHeight="1" x14ac:dyDescent="0.15">
      <c r="A42" s="22"/>
      <c r="B42" s="39"/>
      <c r="C42" s="1145" t="s">
        <v>549</v>
      </c>
      <c r="D42" s="1146"/>
      <c r="E42" s="1147"/>
      <c r="F42" s="36" t="s">
        <v>493</v>
      </c>
      <c r="G42" s="37" t="s">
        <v>493</v>
      </c>
      <c r="H42" s="37" t="s">
        <v>493</v>
      </c>
      <c r="I42" s="37" t="s">
        <v>493</v>
      </c>
      <c r="J42" s="38" t="s">
        <v>493</v>
      </c>
      <c r="K42" s="22"/>
      <c r="L42" s="22"/>
      <c r="M42" s="22"/>
      <c r="N42" s="22"/>
      <c r="O42" s="22"/>
      <c r="P42" s="22"/>
    </row>
    <row r="43" spans="1:16" ht="39" customHeight="1" thickBot="1" x14ac:dyDescent="0.2">
      <c r="A43" s="22"/>
      <c r="B43" s="40"/>
      <c r="C43" s="1148" t="s">
        <v>550</v>
      </c>
      <c r="D43" s="1149"/>
      <c r="E43" s="1150"/>
      <c r="F43" s="41">
        <v>2.9</v>
      </c>
      <c r="G43" s="42">
        <v>0.39</v>
      </c>
      <c r="H43" s="42">
        <v>0.38</v>
      </c>
      <c r="I43" s="42">
        <v>0.35</v>
      </c>
      <c r="J43" s="43">
        <v>0.34</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VHVFYhpxh0kxOXCxaGYZsHikbp5rl5t0FX6Yqf+Snlv6rS4duBYrqd50ffyOQsARAyzf31BlpCcmilHXb7eGFw==" saltValue="c6LBE+28ddSHUa+4In7V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531</v>
      </c>
      <c r="L44" s="56" t="s">
        <v>532</v>
      </c>
      <c r="M44" s="56" t="s">
        <v>533</v>
      </c>
      <c r="N44" s="56" t="s">
        <v>534</v>
      </c>
      <c r="O44" s="57" t="s">
        <v>535</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4694</v>
      </c>
      <c r="L45" s="60">
        <v>4615</v>
      </c>
      <c r="M45" s="60">
        <v>4659</v>
      </c>
      <c r="N45" s="60">
        <v>4697</v>
      </c>
      <c r="O45" s="61">
        <v>4509</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493</v>
      </c>
      <c r="L46" s="64" t="s">
        <v>493</v>
      </c>
      <c r="M46" s="64" t="s">
        <v>493</v>
      </c>
      <c r="N46" s="64" t="s">
        <v>493</v>
      </c>
      <c r="O46" s="65" t="s">
        <v>493</v>
      </c>
      <c r="P46" s="48"/>
      <c r="Q46" s="48"/>
      <c r="R46" s="48"/>
      <c r="S46" s="48"/>
      <c r="T46" s="48"/>
      <c r="U46" s="48"/>
    </row>
    <row r="47" spans="1:21" ht="30.75" customHeight="1" x14ac:dyDescent="0.15">
      <c r="A47" s="48"/>
      <c r="B47" s="1155"/>
      <c r="C47" s="1156"/>
      <c r="D47" s="62"/>
      <c r="E47" s="1161" t="s">
        <v>12</v>
      </c>
      <c r="F47" s="1161"/>
      <c r="G47" s="1161"/>
      <c r="H47" s="1161"/>
      <c r="I47" s="1161"/>
      <c r="J47" s="1162"/>
      <c r="K47" s="63">
        <v>10</v>
      </c>
      <c r="L47" s="64">
        <v>10</v>
      </c>
      <c r="M47" s="64">
        <v>10</v>
      </c>
      <c r="N47" s="64">
        <v>10</v>
      </c>
      <c r="O47" s="65">
        <v>10</v>
      </c>
      <c r="P47" s="48"/>
      <c r="Q47" s="48"/>
      <c r="R47" s="48"/>
      <c r="S47" s="48"/>
      <c r="T47" s="48"/>
      <c r="U47" s="48"/>
    </row>
    <row r="48" spans="1:21" ht="30.75" customHeight="1" x14ac:dyDescent="0.15">
      <c r="A48" s="48"/>
      <c r="B48" s="1155"/>
      <c r="C48" s="1156"/>
      <c r="D48" s="62"/>
      <c r="E48" s="1161" t="s">
        <v>13</v>
      </c>
      <c r="F48" s="1161"/>
      <c r="G48" s="1161"/>
      <c r="H48" s="1161"/>
      <c r="I48" s="1161"/>
      <c r="J48" s="1162"/>
      <c r="K48" s="63">
        <v>1645</v>
      </c>
      <c r="L48" s="64">
        <v>1783</v>
      </c>
      <c r="M48" s="64">
        <v>1926</v>
      </c>
      <c r="N48" s="64">
        <v>1937</v>
      </c>
      <c r="O48" s="65">
        <v>1911</v>
      </c>
      <c r="P48" s="48"/>
      <c r="Q48" s="48"/>
      <c r="R48" s="48"/>
      <c r="S48" s="48"/>
      <c r="T48" s="48"/>
      <c r="U48" s="48"/>
    </row>
    <row r="49" spans="1:21" ht="30.75" customHeight="1" x14ac:dyDescent="0.15">
      <c r="A49" s="48"/>
      <c r="B49" s="1155"/>
      <c r="C49" s="1156"/>
      <c r="D49" s="62"/>
      <c r="E49" s="1161" t="s">
        <v>14</v>
      </c>
      <c r="F49" s="1161"/>
      <c r="G49" s="1161"/>
      <c r="H49" s="1161"/>
      <c r="I49" s="1161"/>
      <c r="J49" s="1162"/>
      <c r="K49" s="63" t="s">
        <v>493</v>
      </c>
      <c r="L49" s="64" t="s">
        <v>493</v>
      </c>
      <c r="M49" s="64" t="s">
        <v>493</v>
      </c>
      <c r="N49" s="64" t="s">
        <v>493</v>
      </c>
      <c r="O49" s="65" t="s">
        <v>493</v>
      </c>
      <c r="P49" s="48"/>
      <c r="Q49" s="48"/>
      <c r="R49" s="48"/>
      <c r="S49" s="48"/>
      <c r="T49" s="48"/>
      <c r="U49" s="48"/>
    </row>
    <row r="50" spans="1:21" ht="30.75" customHeight="1" x14ac:dyDescent="0.15">
      <c r="A50" s="48"/>
      <c r="B50" s="1155"/>
      <c r="C50" s="1156"/>
      <c r="D50" s="62"/>
      <c r="E50" s="1161" t="s">
        <v>15</v>
      </c>
      <c r="F50" s="1161"/>
      <c r="G50" s="1161"/>
      <c r="H50" s="1161"/>
      <c r="I50" s="1161"/>
      <c r="J50" s="1162"/>
      <c r="K50" s="63">
        <v>20</v>
      </c>
      <c r="L50" s="64">
        <v>17</v>
      </c>
      <c r="M50" s="64">
        <v>15</v>
      </c>
      <c r="N50" s="64">
        <v>12</v>
      </c>
      <c r="O50" s="65">
        <v>9</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493</v>
      </c>
      <c r="L51" s="64" t="s">
        <v>493</v>
      </c>
      <c r="M51" s="64" t="s">
        <v>493</v>
      </c>
      <c r="N51" s="64" t="s">
        <v>493</v>
      </c>
      <c r="O51" s="65" t="s">
        <v>493</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4466</v>
      </c>
      <c r="L52" s="64">
        <v>4436</v>
      </c>
      <c r="M52" s="64">
        <v>4488</v>
      </c>
      <c r="N52" s="64">
        <v>4492</v>
      </c>
      <c r="O52" s="65">
        <v>4341</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1903</v>
      </c>
      <c r="L53" s="69">
        <v>1989</v>
      </c>
      <c r="M53" s="69">
        <v>2122</v>
      </c>
      <c r="N53" s="69">
        <v>2164</v>
      </c>
      <c r="O53" s="70">
        <v>2098</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551</v>
      </c>
      <c r="L57" s="81" t="s">
        <v>552</v>
      </c>
      <c r="M57" s="81" t="s">
        <v>553</v>
      </c>
      <c r="N57" s="81" t="s">
        <v>554</v>
      </c>
      <c r="O57" s="82" t="s">
        <v>555</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kfT6Etnxg4bwGsJP7oNFpFBajmbTx0wcg1KCejXopK6yPXRPpqlELik/NRB89RRW7xos6bbrcNrd+TQ9/Lp8xQ==" saltValue="EtIDvHlnOaaD869E9c/jb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531</v>
      </c>
      <c r="J40" s="103" t="s">
        <v>532</v>
      </c>
      <c r="K40" s="103" t="s">
        <v>533</v>
      </c>
      <c r="L40" s="103" t="s">
        <v>534</v>
      </c>
      <c r="M40" s="104" t="s">
        <v>535</v>
      </c>
    </row>
    <row r="41" spans="2:13" ht="27.75" customHeight="1" x14ac:dyDescent="0.15">
      <c r="B41" s="1184" t="s">
        <v>30</v>
      </c>
      <c r="C41" s="1185"/>
      <c r="D41" s="105"/>
      <c r="E41" s="1190" t="s">
        <v>31</v>
      </c>
      <c r="F41" s="1190"/>
      <c r="G41" s="1190"/>
      <c r="H41" s="1191"/>
      <c r="I41" s="355">
        <v>38787</v>
      </c>
      <c r="J41" s="356">
        <v>37999</v>
      </c>
      <c r="K41" s="356">
        <v>36695</v>
      </c>
      <c r="L41" s="356">
        <v>35381</v>
      </c>
      <c r="M41" s="357">
        <v>34163</v>
      </c>
    </row>
    <row r="42" spans="2:13" ht="27.75" customHeight="1" x14ac:dyDescent="0.15">
      <c r="B42" s="1186"/>
      <c r="C42" s="1187"/>
      <c r="D42" s="106"/>
      <c r="E42" s="1192" t="s">
        <v>32</v>
      </c>
      <c r="F42" s="1192"/>
      <c r="G42" s="1192"/>
      <c r="H42" s="1193"/>
      <c r="I42" s="358">
        <v>3</v>
      </c>
      <c r="J42" s="359">
        <v>2</v>
      </c>
      <c r="K42" s="359" t="s">
        <v>493</v>
      </c>
      <c r="L42" s="359" t="s">
        <v>493</v>
      </c>
      <c r="M42" s="360" t="s">
        <v>493</v>
      </c>
    </row>
    <row r="43" spans="2:13" ht="27.75" customHeight="1" x14ac:dyDescent="0.15">
      <c r="B43" s="1186"/>
      <c r="C43" s="1187"/>
      <c r="D43" s="106"/>
      <c r="E43" s="1192" t="s">
        <v>33</v>
      </c>
      <c r="F43" s="1192"/>
      <c r="G43" s="1192"/>
      <c r="H43" s="1193"/>
      <c r="I43" s="358">
        <v>29230</v>
      </c>
      <c r="J43" s="359">
        <v>29010</v>
      </c>
      <c r="K43" s="359">
        <v>28824</v>
      </c>
      <c r="L43" s="359">
        <v>29177</v>
      </c>
      <c r="M43" s="360">
        <v>28529</v>
      </c>
    </row>
    <row r="44" spans="2:13" ht="27.75" customHeight="1" x14ac:dyDescent="0.15">
      <c r="B44" s="1186"/>
      <c r="C44" s="1187"/>
      <c r="D44" s="106"/>
      <c r="E44" s="1192" t="s">
        <v>34</v>
      </c>
      <c r="F44" s="1192"/>
      <c r="G44" s="1192"/>
      <c r="H44" s="1193"/>
      <c r="I44" s="358">
        <v>1</v>
      </c>
      <c r="J44" s="359">
        <v>1</v>
      </c>
      <c r="K44" s="359" t="s">
        <v>493</v>
      </c>
      <c r="L44" s="359" t="s">
        <v>493</v>
      </c>
      <c r="M44" s="360" t="s">
        <v>493</v>
      </c>
    </row>
    <row r="45" spans="2:13" ht="27.75" customHeight="1" x14ac:dyDescent="0.15">
      <c r="B45" s="1186"/>
      <c r="C45" s="1187"/>
      <c r="D45" s="106"/>
      <c r="E45" s="1192" t="s">
        <v>35</v>
      </c>
      <c r="F45" s="1192"/>
      <c r="G45" s="1192"/>
      <c r="H45" s="1193"/>
      <c r="I45" s="358">
        <v>4095</v>
      </c>
      <c r="J45" s="359">
        <v>3952</v>
      </c>
      <c r="K45" s="359">
        <v>4117</v>
      </c>
      <c r="L45" s="359">
        <v>4158</v>
      </c>
      <c r="M45" s="360">
        <v>4043</v>
      </c>
    </row>
    <row r="46" spans="2:13" ht="27.75" customHeight="1" x14ac:dyDescent="0.15">
      <c r="B46" s="1186"/>
      <c r="C46" s="1187"/>
      <c r="D46" s="107"/>
      <c r="E46" s="1192" t="s">
        <v>36</v>
      </c>
      <c r="F46" s="1192"/>
      <c r="G46" s="1192"/>
      <c r="H46" s="1193"/>
      <c r="I46" s="358" t="s">
        <v>493</v>
      </c>
      <c r="J46" s="359" t="s">
        <v>493</v>
      </c>
      <c r="K46" s="359" t="s">
        <v>493</v>
      </c>
      <c r="L46" s="359" t="s">
        <v>493</v>
      </c>
      <c r="M46" s="360" t="s">
        <v>493</v>
      </c>
    </row>
    <row r="47" spans="2:13" ht="27.75" customHeight="1" x14ac:dyDescent="0.15">
      <c r="B47" s="1186"/>
      <c r="C47" s="1187"/>
      <c r="D47" s="108"/>
      <c r="E47" s="1194" t="s">
        <v>37</v>
      </c>
      <c r="F47" s="1195"/>
      <c r="G47" s="1195"/>
      <c r="H47" s="1196"/>
      <c r="I47" s="358" t="s">
        <v>493</v>
      </c>
      <c r="J47" s="359" t="s">
        <v>493</v>
      </c>
      <c r="K47" s="359" t="s">
        <v>493</v>
      </c>
      <c r="L47" s="359" t="s">
        <v>493</v>
      </c>
      <c r="M47" s="360" t="s">
        <v>493</v>
      </c>
    </row>
    <row r="48" spans="2:13" ht="27.75" customHeight="1" x14ac:dyDescent="0.15">
      <c r="B48" s="1186"/>
      <c r="C48" s="1187"/>
      <c r="D48" s="106"/>
      <c r="E48" s="1192" t="s">
        <v>38</v>
      </c>
      <c r="F48" s="1192"/>
      <c r="G48" s="1192"/>
      <c r="H48" s="1193"/>
      <c r="I48" s="358" t="s">
        <v>493</v>
      </c>
      <c r="J48" s="359" t="s">
        <v>493</v>
      </c>
      <c r="K48" s="359" t="s">
        <v>493</v>
      </c>
      <c r="L48" s="359" t="s">
        <v>493</v>
      </c>
      <c r="M48" s="360" t="s">
        <v>493</v>
      </c>
    </row>
    <row r="49" spans="2:13" ht="27.75" customHeight="1" x14ac:dyDescent="0.15">
      <c r="B49" s="1188"/>
      <c r="C49" s="1189"/>
      <c r="D49" s="106"/>
      <c r="E49" s="1192" t="s">
        <v>39</v>
      </c>
      <c r="F49" s="1192"/>
      <c r="G49" s="1192"/>
      <c r="H49" s="1193"/>
      <c r="I49" s="358" t="s">
        <v>493</v>
      </c>
      <c r="J49" s="359" t="s">
        <v>493</v>
      </c>
      <c r="K49" s="359" t="s">
        <v>493</v>
      </c>
      <c r="L49" s="359" t="s">
        <v>493</v>
      </c>
      <c r="M49" s="360" t="s">
        <v>493</v>
      </c>
    </row>
    <row r="50" spans="2:13" ht="27.75" customHeight="1" x14ac:dyDescent="0.15">
      <c r="B50" s="1197" t="s">
        <v>40</v>
      </c>
      <c r="C50" s="1198"/>
      <c r="D50" s="109"/>
      <c r="E50" s="1192" t="s">
        <v>41</v>
      </c>
      <c r="F50" s="1192"/>
      <c r="G50" s="1192"/>
      <c r="H50" s="1193"/>
      <c r="I50" s="358">
        <v>6242</v>
      </c>
      <c r="J50" s="359">
        <v>6486</v>
      </c>
      <c r="K50" s="359">
        <v>7441</v>
      </c>
      <c r="L50" s="359">
        <v>8783</v>
      </c>
      <c r="M50" s="360">
        <v>8791</v>
      </c>
    </row>
    <row r="51" spans="2:13" ht="27.75" customHeight="1" x14ac:dyDescent="0.15">
      <c r="B51" s="1186"/>
      <c r="C51" s="1187"/>
      <c r="D51" s="106"/>
      <c r="E51" s="1192" t="s">
        <v>42</v>
      </c>
      <c r="F51" s="1192"/>
      <c r="G51" s="1192"/>
      <c r="H51" s="1193"/>
      <c r="I51" s="358">
        <v>465</v>
      </c>
      <c r="J51" s="359">
        <v>335</v>
      </c>
      <c r="K51" s="359">
        <v>146</v>
      </c>
      <c r="L51" s="359">
        <v>96</v>
      </c>
      <c r="M51" s="360">
        <v>105</v>
      </c>
    </row>
    <row r="52" spans="2:13" ht="27.75" customHeight="1" x14ac:dyDescent="0.15">
      <c r="B52" s="1188"/>
      <c r="C52" s="1189"/>
      <c r="D52" s="106"/>
      <c r="E52" s="1192" t="s">
        <v>43</v>
      </c>
      <c r="F52" s="1192"/>
      <c r="G52" s="1192"/>
      <c r="H52" s="1193"/>
      <c r="I52" s="358">
        <v>44248</v>
      </c>
      <c r="J52" s="359">
        <v>43461</v>
      </c>
      <c r="K52" s="359">
        <v>42203</v>
      </c>
      <c r="L52" s="359">
        <v>40614</v>
      </c>
      <c r="M52" s="360">
        <v>39363</v>
      </c>
    </row>
    <row r="53" spans="2:13" ht="27.75" customHeight="1" thickBot="1" x14ac:dyDescent="0.2">
      <c r="B53" s="1199" t="s">
        <v>19</v>
      </c>
      <c r="C53" s="1200"/>
      <c r="D53" s="110"/>
      <c r="E53" s="1201" t="s">
        <v>44</v>
      </c>
      <c r="F53" s="1201"/>
      <c r="G53" s="1201"/>
      <c r="H53" s="1202"/>
      <c r="I53" s="361">
        <v>21162</v>
      </c>
      <c r="J53" s="362">
        <v>20680</v>
      </c>
      <c r="K53" s="362">
        <v>19848</v>
      </c>
      <c r="L53" s="362">
        <v>19224</v>
      </c>
      <c r="M53" s="363">
        <v>18477</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m9c2jEbio8wFdWHbqTw66+Hj/S6TVG619tpqCi6y4UpAg7jFqPfvPA7fiB+Ag7EQPuTLAJUzpQ2f5KQ10WhBLA==" saltValue="ihjFshzQUWVc0cICGYOk0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533</v>
      </c>
      <c r="G54" s="119" t="s">
        <v>534</v>
      </c>
      <c r="H54" s="120" t="s">
        <v>535</v>
      </c>
    </row>
    <row r="55" spans="2:8" ht="52.5" customHeight="1" x14ac:dyDescent="0.15">
      <c r="B55" s="121"/>
      <c r="C55" s="1211" t="s">
        <v>46</v>
      </c>
      <c r="D55" s="1211"/>
      <c r="E55" s="1212"/>
      <c r="F55" s="122">
        <v>3146</v>
      </c>
      <c r="G55" s="122">
        <v>3747</v>
      </c>
      <c r="H55" s="123">
        <v>3748</v>
      </c>
    </row>
    <row r="56" spans="2:8" ht="52.5" customHeight="1" x14ac:dyDescent="0.15">
      <c r="B56" s="124"/>
      <c r="C56" s="1213" t="s">
        <v>47</v>
      </c>
      <c r="D56" s="1213"/>
      <c r="E56" s="1214"/>
      <c r="F56" s="125">
        <v>527</v>
      </c>
      <c r="G56" s="125">
        <v>527</v>
      </c>
      <c r="H56" s="126">
        <v>612</v>
      </c>
    </row>
    <row r="57" spans="2:8" ht="53.25" customHeight="1" x14ac:dyDescent="0.15">
      <c r="B57" s="124"/>
      <c r="C57" s="1215" t="s">
        <v>48</v>
      </c>
      <c r="D57" s="1215"/>
      <c r="E57" s="1216"/>
      <c r="F57" s="127">
        <v>6178</v>
      </c>
      <c r="G57" s="127">
        <v>5728</v>
      </c>
      <c r="H57" s="128">
        <v>5270</v>
      </c>
    </row>
    <row r="58" spans="2:8" ht="45.75" customHeight="1" x14ac:dyDescent="0.15">
      <c r="B58" s="129"/>
      <c r="C58" s="1203" t="s">
        <v>573</v>
      </c>
      <c r="D58" s="1204"/>
      <c r="E58" s="1205"/>
      <c r="F58" s="130">
        <v>946</v>
      </c>
      <c r="G58" s="130">
        <v>1108</v>
      </c>
      <c r="H58" s="131">
        <v>1155</v>
      </c>
    </row>
    <row r="59" spans="2:8" ht="45.75" customHeight="1" x14ac:dyDescent="0.15">
      <c r="B59" s="129"/>
      <c r="C59" s="1203" t="s">
        <v>574</v>
      </c>
      <c r="D59" s="1204"/>
      <c r="E59" s="1205"/>
      <c r="F59" s="130">
        <v>1035</v>
      </c>
      <c r="G59" s="130">
        <v>1036</v>
      </c>
      <c r="H59" s="131">
        <v>1036</v>
      </c>
    </row>
    <row r="60" spans="2:8" ht="45.75" customHeight="1" x14ac:dyDescent="0.15">
      <c r="B60" s="129"/>
      <c r="C60" s="1203" t="s">
        <v>575</v>
      </c>
      <c r="D60" s="1204"/>
      <c r="E60" s="1205"/>
      <c r="F60" s="130">
        <v>2009</v>
      </c>
      <c r="G60" s="130">
        <v>1510</v>
      </c>
      <c r="H60" s="131">
        <v>1011</v>
      </c>
    </row>
    <row r="61" spans="2:8" ht="45.75" customHeight="1" x14ac:dyDescent="0.15">
      <c r="B61" s="129"/>
      <c r="C61" s="1203" t="s">
        <v>576</v>
      </c>
      <c r="D61" s="1204"/>
      <c r="E61" s="1205"/>
      <c r="F61" s="130">
        <v>594</v>
      </c>
      <c r="G61" s="130">
        <v>623</v>
      </c>
      <c r="H61" s="131">
        <v>644</v>
      </c>
    </row>
    <row r="62" spans="2:8" ht="45.75" customHeight="1" thickBot="1" x14ac:dyDescent="0.2">
      <c r="B62" s="132"/>
      <c r="C62" s="1206" t="s">
        <v>577</v>
      </c>
      <c r="D62" s="1207"/>
      <c r="E62" s="1208"/>
      <c r="F62" s="133">
        <v>100</v>
      </c>
      <c r="G62" s="133">
        <v>200</v>
      </c>
      <c r="H62" s="134">
        <v>300</v>
      </c>
    </row>
    <row r="63" spans="2:8" ht="52.5" customHeight="1" thickBot="1" x14ac:dyDescent="0.2">
      <c r="B63" s="135"/>
      <c r="C63" s="1209" t="s">
        <v>49</v>
      </c>
      <c r="D63" s="1209"/>
      <c r="E63" s="1210"/>
      <c r="F63" s="136">
        <v>9852</v>
      </c>
      <c r="G63" s="136">
        <v>10003</v>
      </c>
      <c r="H63" s="137">
        <v>9630</v>
      </c>
    </row>
    <row r="64" spans="2:8" x14ac:dyDescent="0.15"/>
  </sheetData>
  <sheetProtection algorithmName="SHA-512" hashValue="eM+AfcZUzzL8UfreIVoSzsSKWq7PqUujHweJynVCIRxBJYHJRZYHh7znZsT8P4KhSASgpVmOE6iCJY0ZbssTmw==" saltValue="CZy6P3XJ0xni7keHkYnw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530</v>
      </c>
      <c r="G2" s="151"/>
      <c r="H2" s="152"/>
    </row>
    <row r="3" spans="1:8" x14ac:dyDescent="0.15">
      <c r="A3" s="148" t="s">
        <v>523</v>
      </c>
      <c r="B3" s="153"/>
      <c r="C3" s="154"/>
      <c r="D3" s="155">
        <v>80188</v>
      </c>
      <c r="E3" s="156"/>
      <c r="F3" s="157">
        <v>70166</v>
      </c>
      <c r="G3" s="158"/>
      <c r="H3" s="159"/>
    </row>
    <row r="4" spans="1:8" x14ac:dyDescent="0.15">
      <c r="A4" s="160"/>
      <c r="B4" s="161"/>
      <c r="C4" s="162"/>
      <c r="D4" s="163">
        <v>41532</v>
      </c>
      <c r="E4" s="164"/>
      <c r="F4" s="165">
        <v>36115</v>
      </c>
      <c r="G4" s="166"/>
      <c r="H4" s="167"/>
    </row>
    <row r="5" spans="1:8" x14ac:dyDescent="0.15">
      <c r="A5" s="148" t="s">
        <v>525</v>
      </c>
      <c r="B5" s="153"/>
      <c r="C5" s="154"/>
      <c r="D5" s="155">
        <v>73447</v>
      </c>
      <c r="E5" s="156"/>
      <c r="F5" s="157">
        <v>70329</v>
      </c>
      <c r="G5" s="158"/>
      <c r="H5" s="159"/>
    </row>
    <row r="6" spans="1:8" x14ac:dyDescent="0.15">
      <c r="A6" s="160"/>
      <c r="B6" s="161"/>
      <c r="C6" s="162"/>
      <c r="D6" s="163">
        <v>48243</v>
      </c>
      <c r="E6" s="164"/>
      <c r="F6" s="165">
        <v>39403</v>
      </c>
      <c r="G6" s="166"/>
      <c r="H6" s="167"/>
    </row>
    <row r="7" spans="1:8" x14ac:dyDescent="0.15">
      <c r="A7" s="148" t="s">
        <v>526</v>
      </c>
      <c r="B7" s="153"/>
      <c r="C7" s="154"/>
      <c r="D7" s="155">
        <v>58011</v>
      </c>
      <c r="E7" s="156"/>
      <c r="F7" s="157">
        <v>71871</v>
      </c>
      <c r="G7" s="158"/>
      <c r="H7" s="159"/>
    </row>
    <row r="8" spans="1:8" x14ac:dyDescent="0.15">
      <c r="A8" s="160"/>
      <c r="B8" s="161"/>
      <c r="C8" s="162"/>
      <c r="D8" s="163">
        <v>35345</v>
      </c>
      <c r="E8" s="164"/>
      <c r="F8" s="165">
        <v>38232</v>
      </c>
      <c r="G8" s="166"/>
      <c r="H8" s="167"/>
    </row>
    <row r="9" spans="1:8" x14ac:dyDescent="0.15">
      <c r="A9" s="148" t="s">
        <v>527</v>
      </c>
      <c r="B9" s="153"/>
      <c r="C9" s="154"/>
      <c r="D9" s="155">
        <v>75499</v>
      </c>
      <c r="E9" s="156"/>
      <c r="F9" s="157">
        <v>71807</v>
      </c>
      <c r="G9" s="158"/>
      <c r="H9" s="159"/>
    </row>
    <row r="10" spans="1:8" x14ac:dyDescent="0.15">
      <c r="A10" s="160"/>
      <c r="B10" s="161"/>
      <c r="C10" s="162"/>
      <c r="D10" s="163">
        <v>47920</v>
      </c>
      <c r="E10" s="164"/>
      <c r="F10" s="165">
        <v>37333</v>
      </c>
      <c r="G10" s="166"/>
      <c r="H10" s="167"/>
    </row>
    <row r="11" spans="1:8" x14ac:dyDescent="0.15">
      <c r="A11" s="148" t="s">
        <v>528</v>
      </c>
      <c r="B11" s="153"/>
      <c r="C11" s="154"/>
      <c r="D11" s="155">
        <v>81620</v>
      </c>
      <c r="E11" s="156"/>
      <c r="F11" s="157">
        <v>80821</v>
      </c>
      <c r="G11" s="158"/>
      <c r="H11" s="159"/>
    </row>
    <row r="12" spans="1:8" x14ac:dyDescent="0.15">
      <c r="A12" s="160"/>
      <c r="B12" s="161"/>
      <c r="C12" s="168"/>
      <c r="D12" s="163">
        <v>45050</v>
      </c>
      <c r="E12" s="164"/>
      <c r="F12" s="165">
        <v>49586</v>
      </c>
      <c r="G12" s="166"/>
      <c r="H12" s="167"/>
    </row>
    <row r="13" spans="1:8" x14ac:dyDescent="0.15">
      <c r="A13" s="148"/>
      <c r="B13" s="153"/>
      <c r="C13" s="169"/>
      <c r="D13" s="170">
        <v>73753</v>
      </c>
      <c r="E13" s="171"/>
      <c r="F13" s="172">
        <v>72999</v>
      </c>
      <c r="G13" s="173"/>
      <c r="H13" s="159"/>
    </row>
    <row r="14" spans="1:8" x14ac:dyDescent="0.15">
      <c r="A14" s="160"/>
      <c r="B14" s="161"/>
      <c r="C14" s="162"/>
      <c r="D14" s="163">
        <v>43618</v>
      </c>
      <c r="E14" s="164"/>
      <c r="F14" s="165">
        <v>40134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3.8</v>
      </c>
      <c r="C19" s="174">
        <f>ROUND(VALUE(SUBSTITUTE(実質収支比率等に係る経年分析!G$48,"▲","-")),2)</f>
        <v>4.32</v>
      </c>
      <c r="D19" s="174">
        <f>ROUND(VALUE(SUBSTITUTE(実質収支比率等に係る経年分析!H$48,"▲","-")),2)</f>
        <v>4.9000000000000004</v>
      </c>
      <c r="E19" s="174">
        <f>ROUND(VALUE(SUBSTITUTE(実質収支比率等に係る経年分析!I$48,"▲","-")),2)</f>
        <v>5.71</v>
      </c>
      <c r="F19" s="174">
        <f>ROUND(VALUE(SUBSTITUTE(実質収支比率等に係る経年分析!J$48,"▲","-")),2)</f>
        <v>4.43</v>
      </c>
    </row>
    <row r="20" spans="1:11" x14ac:dyDescent="0.15">
      <c r="A20" s="174" t="s">
        <v>53</v>
      </c>
      <c r="B20" s="174">
        <f>ROUND(VALUE(SUBSTITUTE(実質収支比率等に係る経年分析!F$47,"▲","-")),2)</f>
        <v>10.6</v>
      </c>
      <c r="C20" s="174">
        <f>ROUND(VALUE(SUBSTITUTE(実質収支比率等に係る経年分析!G$47,"▲","-")),2)</f>
        <v>12.24</v>
      </c>
      <c r="D20" s="174">
        <f>ROUND(VALUE(SUBSTITUTE(実質収支比率等に係る経年分析!H$47,"▲","-")),2)</f>
        <v>15.01</v>
      </c>
      <c r="E20" s="174">
        <f>ROUND(VALUE(SUBSTITUTE(実質収支比率等に係る経年分析!I$47,"▲","-")),2)</f>
        <v>18.18</v>
      </c>
      <c r="F20" s="174">
        <f>ROUND(VALUE(SUBSTITUTE(実質収支比率等に係る経年分析!J$47,"▲","-")),2)</f>
        <v>18.190000000000001</v>
      </c>
    </row>
    <row r="21" spans="1:11" x14ac:dyDescent="0.15">
      <c r="A21" s="174" t="s">
        <v>54</v>
      </c>
      <c r="B21" s="174">
        <f>IF(ISNUMBER(VALUE(SUBSTITUTE(実質収支比率等に係る経年分析!F$49,"▲","-"))),ROUND(VALUE(SUBSTITUTE(実質収支比率等に係る経年分析!F$49,"▲","-")),2),NA())</f>
        <v>2.5099999999999998</v>
      </c>
      <c r="C21" s="174">
        <f>IF(ISNUMBER(VALUE(SUBSTITUTE(実質収支比率等に係る経年分析!G$49,"▲","-"))),ROUND(VALUE(SUBSTITUTE(実質収支比率等に係る経年分析!G$49,"▲","-")),2),NA())</f>
        <v>2.6</v>
      </c>
      <c r="D21" s="174">
        <f>IF(ISNUMBER(VALUE(SUBSTITUTE(実質収支比率等に係る経年分析!H$49,"▲","-"))),ROUND(VALUE(SUBSTITUTE(実質収支比率等に係る経年分析!H$49,"▲","-")),2),NA())</f>
        <v>3.81</v>
      </c>
      <c r="E21" s="174">
        <f>IF(ISNUMBER(VALUE(SUBSTITUTE(実質収支比率等に係る経年分析!I$49,"▲","-"))),ROUND(VALUE(SUBSTITUTE(実質収支比率等に係る経年分析!I$49,"▲","-")),2),NA())</f>
        <v>3.65</v>
      </c>
      <c r="F21" s="174">
        <f>IF(ISNUMBER(VALUE(SUBSTITUTE(実質収支比率等に係る経年分析!J$49,"▲","-"))),ROUND(VALUE(SUBSTITUTE(実質収支比率等に係る経年分析!J$49,"▲","-")),2),NA())</f>
        <v>-1.28</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2.9</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0.39</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0.38</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0.35</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0.34</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宅地造成事業特別会計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0.23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0.22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0.21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0.22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0.21</v>
      </c>
    </row>
    <row r="30" spans="1:11" x14ac:dyDescent="0.15">
      <c r="A30" s="175" t="str">
        <f>IF(連結実質赤字比率に係る赤字・黒字の構成分析!C$40="",NA(),連結実質赤字比率に係る赤字・黒字の構成分析!C$40)</f>
        <v>国民健康保険直営診療所事業特別会計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0.17</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0.25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0.28999999999999998</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0.22</v>
      </c>
    </row>
    <row r="31" spans="1:11" x14ac:dyDescent="0.15">
      <c r="A31" s="175" t="str">
        <f>IF(連結実質赤字比率に係る赤字・黒字の構成分析!C$39="",NA(),連結実質赤字比率に係る赤字・黒字の構成分析!C$39)</f>
        <v>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1.46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1.92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2.81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0.66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0.35</v>
      </c>
    </row>
    <row r="32" spans="1:11" x14ac:dyDescent="0.15">
      <c r="A32" s="175" t="str">
        <f>IF(連結実質赤字比率に係る赤字・黒字の構成分析!C$38="",NA(),連結実質赤字比率に係る赤字・黒字の構成分析!C$38)</f>
        <v>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0.28999999999999998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0.46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0.73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0.93</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1.46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1.61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1.19</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3.79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4.3099999999999996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4.8899999999999997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5.71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4.42</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6.28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6.04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5.24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5.08</v>
      </c>
    </row>
    <row r="36" spans="1:16" x14ac:dyDescent="0.15">
      <c r="A36" s="175" t="str">
        <f>IF(連結実質赤字比率に係る赤字・黒字の構成分析!C$34="",NA(),連結実質赤字比率に係る赤字・黒字の構成分析!C$34)</f>
        <v>病院事業会計</v>
      </c>
      <c r="B36" s="175">
        <f>IF(ROUND(VALUE(SUBSTITUTE(連結実質赤字比率に係る赤字・黒字の構成分析!F$34,"▲", "-")), 2) &lt; 0, ABS(ROUND(VALUE(SUBSTITUTE(連結実質赤字比率に係る赤字・黒字の構成分析!F$34,"▲", "-")), 2)), NA())</f>
        <v>2.16</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2.56</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0.67</v>
      </c>
      <c r="G36" s="175" t="e">
        <f>IF(ROUND(VALUE(SUBSTITUTE(連結実質赤字比率に係る赤字・黒字の構成分析!H$34,"▲", "-")), 2) &gt;= 0, ABS(ROUND(VALUE(SUBSTITUTE(連結実質赤字比率に係る赤字・黒字の構成分析!H$34,"▲", "-")), 2)), NA())</f>
        <v>#N/A</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0.15</v>
      </c>
      <c r="J36" s="175">
        <f>IF(ROUND(VALUE(SUBSTITUTE(連結実質赤字比率に係る赤字・黒字の構成分析!J$34,"▲", "-")), 2) &lt; 0, ABS(ROUND(VALUE(SUBSTITUTE(連結実質赤字比率に係る赤字・黒字の構成分析!J$34,"▲", "-")), 2)), NA())</f>
        <v>0.22</v>
      </c>
      <c r="K36" s="175" t="e">
        <f>IF(ROUND(VALUE(SUBSTITUTE(連結実質赤字比率に係る赤字・黒字の構成分析!J$34,"▲", "-")), 2) &gt;= 0, ABS(ROUND(VALUE(SUBSTITUTE(連結実質赤字比率に係る赤字・黒字の構成分析!J$34,"▲", "-")), 2)), NA())</f>
        <v>#N/A</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4466</v>
      </c>
      <c r="E42" s="176"/>
      <c r="F42" s="176"/>
      <c r="G42" s="176">
        <f>'実質公債費比率（分子）の構造'!L$52</f>
        <v>4436</v>
      </c>
      <c r="H42" s="176"/>
      <c r="I42" s="176"/>
      <c r="J42" s="176">
        <f>'実質公債費比率（分子）の構造'!M$52</f>
        <v>4488</v>
      </c>
      <c r="K42" s="176"/>
      <c r="L42" s="176"/>
      <c r="M42" s="176">
        <f>'実質公債費比率（分子）の構造'!N$52</f>
        <v>4492</v>
      </c>
      <c r="N42" s="176"/>
      <c r="O42" s="176"/>
      <c r="P42" s="176">
        <f>'実質公債費比率（分子）の構造'!O$52</f>
        <v>4341</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20</v>
      </c>
      <c r="C44" s="176"/>
      <c r="D44" s="176"/>
      <c r="E44" s="176">
        <f>'実質公債費比率（分子）の構造'!L$50</f>
        <v>17</v>
      </c>
      <c r="F44" s="176"/>
      <c r="G44" s="176"/>
      <c r="H44" s="176">
        <f>'実質公債費比率（分子）の構造'!M$50</f>
        <v>15</v>
      </c>
      <c r="I44" s="176"/>
      <c r="J44" s="176"/>
      <c r="K44" s="176">
        <f>'実質公債費比率（分子）の構造'!N$50</f>
        <v>12</v>
      </c>
      <c r="L44" s="176"/>
      <c r="M44" s="176"/>
      <c r="N44" s="176">
        <f>'実質公債費比率（分子）の構造'!O$50</f>
        <v>9</v>
      </c>
      <c r="O44" s="176"/>
      <c r="P44" s="176"/>
    </row>
    <row r="45" spans="1:16" x14ac:dyDescent="0.15">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1645</v>
      </c>
      <c r="C46" s="176"/>
      <c r="D46" s="176"/>
      <c r="E46" s="176">
        <f>'実質公債費比率（分子）の構造'!L$48</f>
        <v>1783</v>
      </c>
      <c r="F46" s="176"/>
      <c r="G46" s="176"/>
      <c r="H46" s="176">
        <f>'実質公債費比率（分子）の構造'!M$48</f>
        <v>1926</v>
      </c>
      <c r="I46" s="176"/>
      <c r="J46" s="176"/>
      <c r="K46" s="176">
        <f>'実質公債費比率（分子）の構造'!N$48</f>
        <v>1937</v>
      </c>
      <c r="L46" s="176"/>
      <c r="M46" s="176"/>
      <c r="N46" s="176">
        <f>'実質公債費比率（分子）の構造'!O$48</f>
        <v>1911</v>
      </c>
      <c r="O46" s="176"/>
      <c r="P46" s="176"/>
    </row>
    <row r="47" spans="1:16" x14ac:dyDescent="0.15">
      <c r="A47" s="176" t="s">
        <v>12</v>
      </c>
      <c r="B47" s="176">
        <f>'実質公債費比率（分子）の構造'!K$47</f>
        <v>10</v>
      </c>
      <c r="C47" s="176"/>
      <c r="D47" s="176"/>
      <c r="E47" s="176">
        <f>'実質公債費比率（分子）の構造'!L$47</f>
        <v>10</v>
      </c>
      <c r="F47" s="176"/>
      <c r="G47" s="176"/>
      <c r="H47" s="176">
        <f>'実質公債費比率（分子）の構造'!M$47</f>
        <v>10</v>
      </c>
      <c r="I47" s="176"/>
      <c r="J47" s="176"/>
      <c r="K47" s="176">
        <f>'実質公債費比率（分子）の構造'!N$47</f>
        <v>10</v>
      </c>
      <c r="L47" s="176"/>
      <c r="M47" s="176"/>
      <c r="N47" s="176">
        <f>'実質公債費比率（分子）の構造'!O$47</f>
        <v>10</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4694</v>
      </c>
      <c r="C49" s="176"/>
      <c r="D49" s="176"/>
      <c r="E49" s="176">
        <f>'実質公債費比率（分子）の構造'!L$45</f>
        <v>4615</v>
      </c>
      <c r="F49" s="176"/>
      <c r="G49" s="176"/>
      <c r="H49" s="176">
        <f>'実質公債費比率（分子）の構造'!M$45</f>
        <v>4659</v>
      </c>
      <c r="I49" s="176"/>
      <c r="J49" s="176"/>
      <c r="K49" s="176">
        <f>'実質公債費比率（分子）の構造'!N$45</f>
        <v>4697</v>
      </c>
      <c r="L49" s="176"/>
      <c r="M49" s="176"/>
      <c r="N49" s="176">
        <f>'実質公債費比率（分子）の構造'!O$45</f>
        <v>4509</v>
      </c>
      <c r="O49" s="176"/>
      <c r="P49" s="176"/>
    </row>
    <row r="50" spans="1:16" x14ac:dyDescent="0.15">
      <c r="A50" s="176" t="s">
        <v>67</v>
      </c>
      <c r="B50" s="176" t="e">
        <f>NA()</f>
        <v>#N/A</v>
      </c>
      <c r="C50" s="176">
        <f>IF(ISNUMBER('実質公債費比率（分子）の構造'!K$53),'実質公債費比率（分子）の構造'!K$53,NA())</f>
        <v>1903</v>
      </c>
      <c r="D50" s="176" t="e">
        <f>NA()</f>
        <v>#N/A</v>
      </c>
      <c r="E50" s="176" t="e">
        <f>NA()</f>
        <v>#N/A</v>
      </c>
      <c r="F50" s="176">
        <f>IF(ISNUMBER('実質公債費比率（分子）の構造'!L$53),'実質公債費比率（分子）の構造'!L$53,NA())</f>
        <v>1989</v>
      </c>
      <c r="G50" s="176" t="e">
        <f>NA()</f>
        <v>#N/A</v>
      </c>
      <c r="H50" s="176" t="e">
        <f>NA()</f>
        <v>#N/A</v>
      </c>
      <c r="I50" s="176">
        <f>IF(ISNUMBER('実質公債費比率（分子）の構造'!M$53),'実質公債費比率（分子）の構造'!M$53,NA())</f>
        <v>2122</v>
      </c>
      <c r="J50" s="176" t="e">
        <f>NA()</f>
        <v>#N/A</v>
      </c>
      <c r="K50" s="176" t="e">
        <f>NA()</f>
        <v>#N/A</v>
      </c>
      <c r="L50" s="176">
        <f>IF(ISNUMBER('実質公債費比率（分子）の構造'!N$53),'実質公債費比率（分子）の構造'!N$53,NA())</f>
        <v>2164</v>
      </c>
      <c r="M50" s="176" t="e">
        <f>NA()</f>
        <v>#N/A</v>
      </c>
      <c r="N50" s="176" t="e">
        <f>NA()</f>
        <v>#N/A</v>
      </c>
      <c r="O50" s="176">
        <f>IF(ISNUMBER('実質公債費比率（分子）の構造'!O$53),'実質公債費比率（分子）の構造'!O$53,NA())</f>
        <v>2098</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44248</v>
      </c>
      <c r="E56" s="175"/>
      <c r="F56" s="175"/>
      <c r="G56" s="175">
        <f>'将来負担比率（分子）の構造'!J$52</f>
        <v>43461</v>
      </c>
      <c r="H56" s="175"/>
      <c r="I56" s="175"/>
      <c r="J56" s="175">
        <f>'将来負担比率（分子）の構造'!K$52</f>
        <v>42203</v>
      </c>
      <c r="K56" s="175"/>
      <c r="L56" s="175"/>
      <c r="M56" s="175">
        <f>'将来負担比率（分子）の構造'!L$52</f>
        <v>40614</v>
      </c>
      <c r="N56" s="175"/>
      <c r="O56" s="175"/>
      <c r="P56" s="175">
        <f>'将来負担比率（分子）の構造'!M$52</f>
        <v>39363</v>
      </c>
    </row>
    <row r="57" spans="1:16" x14ac:dyDescent="0.15">
      <c r="A57" s="175" t="s">
        <v>42</v>
      </c>
      <c r="B57" s="175"/>
      <c r="C57" s="175"/>
      <c r="D57" s="175">
        <f>'将来負担比率（分子）の構造'!I$51</f>
        <v>465</v>
      </c>
      <c r="E57" s="175"/>
      <c r="F57" s="175"/>
      <c r="G57" s="175">
        <f>'将来負担比率（分子）の構造'!J$51</f>
        <v>335</v>
      </c>
      <c r="H57" s="175"/>
      <c r="I57" s="175"/>
      <c r="J57" s="175">
        <f>'将来負担比率（分子）の構造'!K$51</f>
        <v>146</v>
      </c>
      <c r="K57" s="175"/>
      <c r="L57" s="175"/>
      <c r="M57" s="175">
        <f>'将来負担比率（分子）の構造'!L$51</f>
        <v>96</v>
      </c>
      <c r="N57" s="175"/>
      <c r="O57" s="175"/>
      <c r="P57" s="175">
        <f>'将来負担比率（分子）の構造'!M$51</f>
        <v>105</v>
      </c>
    </row>
    <row r="58" spans="1:16" x14ac:dyDescent="0.15">
      <c r="A58" s="175" t="s">
        <v>41</v>
      </c>
      <c r="B58" s="175"/>
      <c r="C58" s="175"/>
      <c r="D58" s="175">
        <f>'将来負担比率（分子）の構造'!I$50</f>
        <v>6242</v>
      </c>
      <c r="E58" s="175"/>
      <c r="F58" s="175"/>
      <c r="G58" s="175">
        <f>'将来負担比率（分子）の構造'!J$50</f>
        <v>6486</v>
      </c>
      <c r="H58" s="175"/>
      <c r="I58" s="175"/>
      <c r="J58" s="175">
        <f>'将来負担比率（分子）の構造'!K$50</f>
        <v>7441</v>
      </c>
      <c r="K58" s="175"/>
      <c r="L58" s="175"/>
      <c r="M58" s="175">
        <f>'将来負担比率（分子）の構造'!L$50</f>
        <v>8783</v>
      </c>
      <c r="N58" s="175"/>
      <c r="O58" s="175"/>
      <c r="P58" s="175">
        <f>'将来負担比率（分子）の構造'!M$50</f>
        <v>8791</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4095</v>
      </c>
      <c r="C62" s="175"/>
      <c r="D62" s="175"/>
      <c r="E62" s="175">
        <f>'将来負担比率（分子）の構造'!J$45</f>
        <v>3952</v>
      </c>
      <c r="F62" s="175"/>
      <c r="G62" s="175"/>
      <c r="H62" s="175">
        <f>'将来負担比率（分子）の構造'!K$45</f>
        <v>4117</v>
      </c>
      <c r="I62" s="175"/>
      <c r="J62" s="175"/>
      <c r="K62" s="175">
        <f>'将来負担比率（分子）の構造'!L$45</f>
        <v>4158</v>
      </c>
      <c r="L62" s="175"/>
      <c r="M62" s="175"/>
      <c r="N62" s="175">
        <f>'将来負担比率（分子）の構造'!M$45</f>
        <v>4043</v>
      </c>
      <c r="O62" s="175"/>
      <c r="P62" s="175"/>
    </row>
    <row r="63" spans="1:16" x14ac:dyDescent="0.15">
      <c r="A63" s="175" t="s">
        <v>34</v>
      </c>
      <c r="B63" s="175">
        <f>'将来負担比率（分子）の構造'!I$44</f>
        <v>1</v>
      </c>
      <c r="C63" s="175"/>
      <c r="D63" s="175"/>
      <c r="E63" s="175">
        <f>'将来負担比率（分子）の構造'!J$44</f>
        <v>1</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29230</v>
      </c>
      <c r="C64" s="175"/>
      <c r="D64" s="175"/>
      <c r="E64" s="175">
        <f>'将来負担比率（分子）の構造'!J$43</f>
        <v>29010</v>
      </c>
      <c r="F64" s="175"/>
      <c r="G64" s="175"/>
      <c r="H64" s="175">
        <f>'将来負担比率（分子）の構造'!K$43</f>
        <v>28824</v>
      </c>
      <c r="I64" s="175"/>
      <c r="J64" s="175"/>
      <c r="K64" s="175">
        <f>'将来負担比率（分子）の構造'!L$43</f>
        <v>29177</v>
      </c>
      <c r="L64" s="175"/>
      <c r="M64" s="175"/>
      <c r="N64" s="175">
        <f>'将来負担比率（分子）の構造'!M$43</f>
        <v>28529</v>
      </c>
      <c r="O64" s="175"/>
      <c r="P64" s="175"/>
    </row>
    <row r="65" spans="1:16" x14ac:dyDescent="0.15">
      <c r="A65" s="175" t="s">
        <v>32</v>
      </c>
      <c r="B65" s="175">
        <f>'将来負担比率（分子）の構造'!I$42</f>
        <v>3</v>
      </c>
      <c r="C65" s="175"/>
      <c r="D65" s="175"/>
      <c r="E65" s="175">
        <f>'将来負担比率（分子）の構造'!J$42</f>
        <v>2</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38787</v>
      </c>
      <c r="C66" s="175"/>
      <c r="D66" s="175"/>
      <c r="E66" s="175">
        <f>'将来負担比率（分子）の構造'!J$41</f>
        <v>37999</v>
      </c>
      <c r="F66" s="175"/>
      <c r="G66" s="175"/>
      <c r="H66" s="175">
        <f>'将来負担比率（分子）の構造'!K$41</f>
        <v>36695</v>
      </c>
      <c r="I66" s="175"/>
      <c r="J66" s="175"/>
      <c r="K66" s="175">
        <f>'将来負担比率（分子）の構造'!L$41</f>
        <v>35381</v>
      </c>
      <c r="L66" s="175"/>
      <c r="M66" s="175"/>
      <c r="N66" s="175">
        <f>'将来負担比率（分子）の構造'!M$41</f>
        <v>34163</v>
      </c>
      <c r="O66" s="175"/>
      <c r="P66" s="175"/>
    </row>
    <row r="67" spans="1:16" x14ac:dyDescent="0.15">
      <c r="A67" s="175" t="s">
        <v>71</v>
      </c>
      <c r="B67" s="175" t="e">
        <f>NA()</f>
        <v>#N/A</v>
      </c>
      <c r="C67" s="175">
        <f>IF(ISNUMBER('将来負担比率（分子）の構造'!I$53), IF('将来負担比率（分子）の構造'!I$53 &lt; 0, 0, '将来負担比率（分子）の構造'!I$53), NA())</f>
        <v>21162</v>
      </c>
      <c r="D67" s="175" t="e">
        <f>NA()</f>
        <v>#N/A</v>
      </c>
      <c r="E67" s="175" t="e">
        <f>NA()</f>
        <v>#N/A</v>
      </c>
      <c r="F67" s="175">
        <f>IF(ISNUMBER('将来負担比率（分子）の構造'!J$53), IF('将来負担比率（分子）の構造'!J$53 &lt; 0, 0, '将来負担比率（分子）の構造'!J$53), NA())</f>
        <v>20680</v>
      </c>
      <c r="G67" s="175" t="e">
        <f>NA()</f>
        <v>#N/A</v>
      </c>
      <c r="H67" s="175" t="e">
        <f>NA()</f>
        <v>#N/A</v>
      </c>
      <c r="I67" s="175">
        <f>IF(ISNUMBER('将来負担比率（分子）の構造'!K$53), IF('将来負担比率（分子）の構造'!K$53 &lt; 0, 0, '将来負担比率（分子）の構造'!K$53), NA())</f>
        <v>19848</v>
      </c>
      <c r="J67" s="175" t="e">
        <f>NA()</f>
        <v>#N/A</v>
      </c>
      <c r="K67" s="175" t="e">
        <f>NA()</f>
        <v>#N/A</v>
      </c>
      <c r="L67" s="175">
        <f>IF(ISNUMBER('将来負担比率（分子）の構造'!L$53), IF('将来負担比率（分子）の構造'!L$53 &lt; 0, 0, '将来負担比率（分子）の構造'!L$53), NA())</f>
        <v>19224</v>
      </c>
      <c r="M67" s="175" t="e">
        <f>NA()</f>
        <v>#N/A</v>
      </c>
      <c r="N67" s="175" t="e">
        <f>NA()</f>
        <v>#N/A</v>
      </c>
      <c r="O67" s="175">
        <f>IF(ISNUMBER('将来負担比率（分子）の構造'!M$53), IF('将来負担比率（分子）の構造'!M$53 &lt; 0, 0, '将来負担比率（分子）の構造'!M$53), NA())</f>
        <v>18477</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3146</v>
      </c>
      <c r="C72" s="179">
        <f>基金残高に係る経年分析!G55</f>
        <v>3747</v>
      </c>
      <c r="D72" s="179">
        <f>基金残高に係る経年分析!H55</f>
        <v>3748</v>
      </c>
    </row>
    <row r="73" spans="1:16" x14ac:dyDescent="0.15">
      <c r="A73" s="178" t="s">
        <v>74</v>
      </c>
      <c r="B73" s="179">
        <f>基金残高に係る経年分析!F56</f>
        <v>527</v>
      </c>
      <c r="C73" s="179">
        <f>基金残高に係る経年分析!G56</f>
        <v>527</v>
      </c>
      <c r="D73" s="179">
        <f>基金残高に係る経年分析!H56</f>
        <v>612</v>
      </c>
    </row>
    <row r="74" spans="1:16" x14ac:dyDescent="0.15">
      <c r="A74" s="178" t="s">
        <v>75</v>
      </c>
      <c r="B74" s="179">
        <f>基金残高に係る経年分析!F57</f>
        <v>6178</v>
      </c>
      <c r="C74" s="179">
        <f>基金残高に係る経年分析!G57</f>
        <v>5728</v>
      </c>
      <c r="D74" s="179">
        <f>基金残高に係る経年分析!H57</f>
        <v>5270</v>
      </c>
    </row>
  </sheetData>
  <sheetProtection algorithmName="SHA-512" hashValue="tvcVrITQ/TFNkmlHQQ6gGAyOqGmis0e+ZIfh6wb4dKe8LKHahhOxxuNMpujXZsPKnpoORSRrZ1x5tJkeduTzww==" saltValue="wKZ63XnRghyznbKckNmpb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山口　滝平</cp:lastModifiedBy>
  <cp:lastPrinted>2025-03-13T02:20:19Z</cp:lastPrinted>
  <dcterms:modified xsi:type="dcterms:W3CDTF">2025-03-26T04:30:23Z</dcterms:modified>
</cp:coreProperties>
</file>