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各課専用\下水道政策課\管理担当\○公営企業\14　決算\02 決算統計\R6\77_経営比較分析表\"/>
    </mc:Choice>
  </mc:AlternateContent>
  <xr:revisionPtr revIDLastSave="0" documentId="13_ncr:1_{745EBAB5-DC38-4522-A11A-B57E57777AC5}" xr6:coauthVersionLast="47" xr6:coauthVersionMax="47" xr10:uidLastSave="{00000000-0000-0000-0000-000000000000}"/>
  <workbookProtection workbookAlgorithmName="SHA-512" workbookHashValue="jE44KE0sFUtT7uaBwgGMfhRABf0vhCGV7O0/p9b7duiX+/uuwWndt592nyfp++z3bpP6ucGlTk7YEO6NSkW7BQ==" workbookSaltValue="vjFd6ZYlEREMZcFrUl4io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<sst xmlns="http://schemas.openxmlformats.org/spreadsheetml/2006/main" count="231" uniqueCount="116">
  <si>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</si>
  <si>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</si>
  <si>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</si>
  <si>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</si>
  <si>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</si>
  <si>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</si>
  <si>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</si>
  <si>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</si>
  <si>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</si>
  <si>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</si>
  <si>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</si>
  <si>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</si>
  <si>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</si>
  <si>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</si>
  <si>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</si>
  <si>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</si>
  <si>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</si>
  <si>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</si>
  <si>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</si>
  <si>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</si>
  <si>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</si>
  <si>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</si>
  <si>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</si>
  <si>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</si>
  <si>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</si>
  <si>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</si>
  <si>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</si>
  <si>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</si>
  <si>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</si>
  <si>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</si>
  <si>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</si>
  <si>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</si>
  <si>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</si>
  <si>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</si>
  <si>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</si>
  <si>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</si>
  <si>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</si>
  <si>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</si>
  <si>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</si>
  <si>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</si>
  <si>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</si>
  <si>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</si>
  <si>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</si>
  <si>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</si>
  <si>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</si>
  <si>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</si>
  <si>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</si>
  <si>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</si>
  <si>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</si>
  <si>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</si>
  <si>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</si>
  <si>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</si>
  <si>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</si>
  <si>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</si>
  <si>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</si>
  <si>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</si>
  <si>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</si>
  <si>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</si>
  <si>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</si>
  <si>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</si>
  <si>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</si>
  <si>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</si>
  <si>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</si>
  <si>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</si>
  <si>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</si>
  <si>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</si>
  <si>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</si>
  <si>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</si>
  <si>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</si>
  <si>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</si>
  <si>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</si>
  <si>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</si>
  <si>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</si>
  <si>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</si>
  <si>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</si>
  <si>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</si>
  <si>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</si>
  <si>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</si>
  <si>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</si>
  <si>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</si>
  <si>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</si>
  <si>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</si>
  <si>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</si>
  <si>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</si>
  <si>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</si>
  <si>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</si>
  <si>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</si>
  <si>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</si>
  <si>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</si>
  <si>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</si>
  <si>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</si>
  <si>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</si>
  <si>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</si>
  <si>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</si>
  <si>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</si>
  <si>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</si>
  <si>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</si>
  <si>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</si>
  <si>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</si>
  <si>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</si>
  <si>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</si>
  <si>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</si>
  <si>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</si>
  <si>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</si>
  <si>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</si>
  <si>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</si>
  <si>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</si>
  <si>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</si>
  <si>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</si>
  <si>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</si>
  <si>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</si>
  <si>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</si>
  <si>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</si>
  <si>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が平均値を下回っていますが、これは施設の増設を行っていることによるものです。一方で、供用後40年以上経過した設備の老朽化が着実に進んでおり、故障などの機能停止により下流域の社会活動にも重大な影響を及ぼす可能性があります。このため、引き続き、適切な維持管理と計画的な設備の更新が必要となっています。
　②管渠老朽化率、③管渠改善率については、標準耐用年数を超過した管渠はありませんが、定期的な管渠調査により現状を把握し、適正な維持管理と計画的な更新を行ってまいります。</t>
    <rPh sb="172" eb="177">
      <t>カンキョカイゼンリツ</t>
    </rPh>
    <rPh sb="183" eb="185">
      <t>ヒョウジュン</t>
    </rPh>
    <rPh sb="190" eb="192">
      <t>チョウカ</t>
    </rPh>
    <rPh sb="194" eb="196">
      <t>カンキョ</t>
    </rPh>
    <phoneticPr fontId="4"/>
  </si>
  <si>
    <t>　今後も経営戦略に基づき、効率的な事業マネジメントと健全な経営に努め、持続可能な流域下水道事業を運営していくよう取り組んでいきます。
　なお、下水道を取り巻く以下の課題に対応するため、次に挙げる取組を進めます。
（ア）急速な人口減少に伴うサービス需要の減少
　・宇治田原町公共下水道の流域下水道への編入
　・汚泥処理の広域化・共同化
（イ）施設の老朽化に伴う更新需要の増大
　・ストックマネジメント計画に基づく効率的・計画的な改築更新
（ウ）公営企業に携わる人材確保の困難
　・ＤＸや新技術を活用した業務効率化の促進
　・民間事業者等の活用
（エ）近年の職員給与費の増加や物価高騰による営業費用の増加の影響
　・汚泥処理の固形燃料化や消化ガス発電等による経費削減
　・物価水準を踏まえた維持管理負担金単価の設定</t>
    <phoneticPr fontId="4"/>
  </si>
  <si>
    <t>　公営企業会計へ移行後、減価償却費に対応した収入が不足していることにより収益的収支が赤字となり、①経常収支比率、②累積欠損比率が平均値を下回っていたため、令和４年度から会計処理を変更し、これまで資本的収入に計上していた資本費に係る一般会計繰入金を収益的収入に計上することで、構造的な赤字解消を図りました。①経常収支比率は、維持管理負担金の増加等に伴い、健全経営の水準とされる100％を上回りました。
　③流動比率については、100％未満となっていますが、これは流動負債に計上した企業債の償還に充てる財源が翌年度に予算措置される収入であるためです。
　④企業債残高対事業規模比率は平均値を下回っていますが、老朽化が進む施設の計画的な設備更新に備え、適切に起債の管理をしていくこととしています。
　⑥汚水処理原価については平均値を上回っていることから、令和２年度末に策定した経営戦略（令和７年度末に中間見直し予定。以下同じ。）に基づき、汚泥の有効利用や省エネ設備の導入など、更なるコスト縮減に取り組みます。
　⑦施設利用率については、平均値に近い数値となっており、⑧水洗化率については平均値を上回っています。</t>
    <rPh sb="161" eb="168">
      <t>イジカンリフタンキン</t>
    </rPh>
    <rPh sb="171" eb="172">
      <t>トウ</t>
    </rPh>
    <rPh sb="192" eb="194">
      <t>ウワマワ</t>
    </rPh>
    <rPh sb="390" eb="392">
      <t>レイワ</t>
    </rPh>
    <rPh sb="393" eb="395">
      <t>ネンド</t>
    </rPh>
    <rPh sb="395" eb="396">
      <t>マツ</t>
    </rPh>
    <rPh sb="397" eb="401">
      <t>チュウカンミナオ</t>
    </rPh>
    <rPh sb="402" eb="404">
      <t>ヨテイ</t>
    </rPh>
    <rPh sb="405" eb="407">
      <t>イカ</t>
    </rPh>
    <rPh sb="407" eb="408">
      <t>オナ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</si>
</sst>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0.33</c:v>
                </c:pt>
                <c:pt idx="1">
                  <c:v>0.34</c:v>
                </c:pt>
                <c:pt idx="2">
                  <c:v>0.24</c:v>
                </c:pt>
                <c:pt idx="3" formatCode="#,##0.00;&quot;△&quot;#,##0.00">
                  <c:v>0</c:v>
                </c:pt>
                <c:pt idx="4" formatCode="#,##0.00;&quot;△&quot;#,##0.00">
                  <c:v>0</c:v>
                </c:pt>
              </c:numCache>
            </c:numRef>
          </c:val>
          <c:extLst>
            <c:ext xmlns:c16="http://schemas.microsoft.com/office/drawing/2014/chart" uri="{C3380CC4-5D6E-409C-BE32-E72D297353CC}">
              <c16:uniqueId val="{00000000-3390-4ACD-B773-26AAA1A681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3390-4ACD-B773-26AAA1A681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73.459999999999994</c:v>
                </c:pt>
                <c:pt idx="1">
                  <c:v>72.05</c:v>
                </c:pt>
                <c:pt idx="2">
                  <c:v>70.52</c:v>
                </c:pt>
                <c:pt idx="3">
                  <c:v>67.67</c:v>
                </c:pt>
                <c:pt idx="4">
                  <c:v>67.69</c:v>
                </c:pt>
              </c:numCache>
            </c:numRef>
          </c:val>
          <c:extLst>
            <c:ext xmlns:c16="http://schemas.microsoft.com/office/drawing/2014/chart" uri="{C3380CC4-5D6E-409C-BE32-E72D297353CC}">
              <c16:uniqueId val="{00000000-13FA-4B8A-8791-9A2B69D4C9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13FA-4B8A-8791-9A2B69D4C9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95.33</c:v>
                </c:pt>
                <c:pt idx="1">
                  <c:v>95.44</c:v>
                </c:pt>
                <c:pt idx="2">
                  <c:v>95.5</c:v>
                </c:pt>
                <c:pt idx="3">
                  <c:v>95.8</c:v>
                </c:pt>
                <c:pt idx="4">
                  <c:v>96.17</c:v>
                </c:pt>
              </c:numCache>
            </c:numRef>
          </c:val>
          <c:extLst>
            <c:ext xmlns:c16="http://schemas.microsoft.com/office/drawing/2014/chart" uri="{C3380CC4-5D6E-409C-BE32-E72D297353CC}">
              <c16:uniqueId val="{00000000-FAB4-4F02-AB14-3BEBD03D06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FAB4-4F02-AB14-3BEBD03D06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95.22</c:v>
                </c:pt>
                <c:pt idx="1">
                  <c:v>91.65</c:v>
                </c:pt>
                <c:pt idx="2">
                  <c:v>97.67</c:v>
                </c:pt>
                <c:pt idx="3">
                  <c:v>99.28</c:v>
                </c:pt>
                <c:pt idx="4">
                  <c:v>100.34</c:v>
                </c:pt>
              </c:numCache>
            </c:numRef>
          </c:val>
          <c:extLst>
            <c:ext xmlns:c16="http://schemas.microsoft.com/office/drawing/2014/chart" uri="{C3380CC4-5D6E-409C-BE32-E72D297353CC}">
              <c16:uniqueId val="{00000000-149A-4090-ABB5-9219747E43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149A-4090-ABB5-9219747E43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c:v>
                </c:pt>
                <c:pt idx="1">
                  <c:v>15.97</c:v>
                </c:pt>
                <c:pt idx="2">
                  <c:v>19.649999999999999</c:v>
                </c:pt>
                <c:pt idx="3">
                  <c:v>21.28</c:v>
                </c:pt>
                <c:pt idx="4">
                  <c:v>24.62</c:v>
                </c:pt>
              </c:numCache>
            </c:numRef>
          </c:val>
          <c:extLst>
            <c:ext xmlns:c16="http://schemas.microsoft.com/office/drawing/2014/chart" uri="{C3380CC4-5D6E-409C-BE32-E72D297353CC}">
              <c16:uniqueId val="{00000000-B19E-4D6F-B66E-9170CC6CBC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19E-4D6F-B66E-9170CC6CBC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2.63</c:v>
                </c:pt>
                <c:pt idx="4">
                  <c:v>0</c:v>
                </c:pt>
              </c:numCache>
            </c:numRef>
          </c:val>
          <c:extLst>
            <c:ext xmlns:c16="http://schemas.microsoft.com/office/drawing/2014/chart" uri="{C3380CC4-5D6E-409C-BE32-E72D297353CC}">
              <c16:uniqueId val="{00000000-B5EA-4C24-B645-9FC37B639B9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B5EA-4C24-B645-9FC37B639B9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35.51</c:v>
                </c:pt>
                <c:pt idx="1">
                  <c:v>57.34</c:v>
                </c:pt>
                <c:pt idx="2">
                  <c:v>47.82</c:v>
                </c:pt>
                <c:pt idx="3">
                  <c:v>1.44</c:v>
                </c:pt>
                <c:pt idx="4">
                  <c:v>0.71</c:v>
                </c:pt>
              </c:numCache>
            </c:numRef>
          </c:val>
          <c:extLst>
            <c:ext xmlns:c16="http://schemas.microsoft.com/office/drawing/2014/chart" uri="{C3380CC4-5D6E-409C-BE32-E72D297353CC}">
              <c16:uniqueId val="{00000000-9DB5-48B6-B772-06B86A5D8B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9DB5-48B6-B772-06B86A5D8B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80.260000000000005</c:v>
                </c:pt>
                <c:pt idx="1">
                  <c:v>79</c:v>
                </c:pt>
                <c:pt idx="2">
                  <c:v>86.87</c:v>
                </c:pt>
                <c:pt idx="3">
                  <c:v>73.27</c:v>
                </c:pt>
                <c:pt idx="4">
                  <c:v>91.15</c:v>
                </c:pt>
              </c:numCache>
            </c:numRef>
          </c:val>
          <c:extLst>
            <c:ext xmlns:c16="http://schemas.microsoft.com/office/drawing/2014/chart" uri="{C3380CC4-5D6E-409C-BE32-E72D297353CC}">
              <c16:uniqueId val="{00000000-47DD-43B7-80B5-E4F869A83F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47DD-43B7-80B5-E4F869A83F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380.2</c:v>
                </c:pt>
                <c:pt idx="1">
                  <c:v>182.33</c:v>
                </c:pt>
                <c:pt idx="2">
                  <c:v>156.03</c:v>
                </c:pt>
                <c:pt idx="3">
                  <c:v>146.18</c:v>
                </c:pt>
                <c:pt idx="4">
                  <c:v>135.84</c:v>
                </c:pt>
              </c:numCache>
            </c:numRef>
          </c:val>
          <c:extLst>
            <c:ext xmlns:c16="http://schemas.microsoft.com/office/drawing/2014/chart" uri="{C3380CC4-5D6E-409C-BE32-E72D297353CC}">
              <c16:uniqueId val="{00000000-22E5-4789-AECA-1031DE29D5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2E5-4789-AECA-1031DE29D5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E9-4F7B-BE1A-43DECF39B0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E9-4F7B-BE1A-43DECF39B0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52.1</c:v>
                </c:pt>
                <c:pt idx="1">
                  <c:v>52.08</c:v>
                </c:pt>
                <c:pt idx="2">
                  <c:v>54.79</c:v>
                </c:pt>
                <c:pt idx="3">
                  <c:v>54.92</c:v>
                </c:pt>
                <c:pt idx="4">
                  <c:v>55.83</c:v>
                </c:pt>
              </c:numCache>
            </c:numRef>
          </c:val>
          <c:extLst>
            <c:ext xmlns:c16="http://schemas.microsoft.com/office/drawing/2014/chart" uri="{C3380CC4-5D6E-409C-BE32-E72D297353CC}">
              <c16:uniqueId val="{00000000-B477-4B82-867E-071D04F684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B477-4B82-867E-071D04F684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2472013</v>
      </c>
      <c r="AM8" s="36"/>
      <c r="AN8" s="36"/>
      <c r="AO8" s="36"/>
      <c r="AP8" s="36"/>
      <c r="AQ8" s="36"/>
      <c r="AR8" s="36"/>
      <c r="AS8" s="36"/>
      <c r="AT8" s="37">
        <f>データ!T6</f>
        <v>4612.21</v>
      </c>
      <c r="AU8" s="37"/>
      <c r="AV8" s="37"/>
      <c r="AW8" s="37"/>
      <c r="AX8" s="37"/>
      <c r="AY8" s="37"/>
      <c r="AZ8" s="37"/>
      <c r="BA8" s="37"/>
      <c r="BB8" s="37">
        <f>データ!U6</f>
        <v>535.97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75.7</v>
      </c>
      <c r="J10" s="37"/>
      <c r="K10" s="37"/>
      <c r="L10" s="37"/>
      <c r="M10" s="37"/>
      <c r="N10" s="37"/>
      <c r="O10" s="37"/>
      <c r="P10" s="37">
        <f>データ!P6</f>
        <v>40.24</v>
      </c>
      <c r="Q10" s="37"/>
      <c r="R10" s="37"/>
      <c r="S10" s="37"/>
      <c r="T10" s="37"/>
      <c r="U10" s="37"/>
      <c r="V10" s="37"/>
      <c r="W10" s="37">
        <f>データ!Q6</f>
        <v>99.99</v>
      </c>
      <c r="X10" s="37"/>
      <c r="Y10" s="37"/>
      <c r="Z10" s="37"/>
      <c r="AA10" s="37"/>
      <c r="AB10" s="37"/>
      <c r="AC10" s="37"/>
      <c r="AD10" s="36">
        <f>データ!R6</f>
        <v>0</v>
      </c>
      <c r="AE10" s="36"/>
      <c r="AF10" s="36"/>
      <c r="AG10" s="36"/>
      <c r="AH10" s="36"/>
      <c r="AI10" s="36"/>
      <c r="AJ10" s="36"/>
      <c r="AK10" s="2"/>
      <c r="AL10" s="36">
        <f>データ!V6</f>
        <v>839889</v>
      </c>
      <c r="AM10" s="36"/>
      <c r="AN10" s="36"/>
      <c r="AO10" s="36"/>
      <c r="AP10" s="36"/>
      <c r="AQ10" s="36"/>
      <c r="AR10" s="36"/>
      <c r="AS10" s="36"/>
      <c r="AT10" s="37">
        <f>データ!W6</f>
        <v>130.38</v>
      </c>
      <c r="AU10" s="37"/>
      <c r="AV10" s="37"/>
      <c r="AW10" s="37"/>
      <c r="AX10" s="37"/>
      <c r="AY10" s="37"/>
      <c r="AZ10" s="37"/>
      <c r="BA10" s="37"/>
      <c r="BB10" s="37">
        <f>データ!X6</f>
        <v>6441.85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fM3qcxIaykmAgn2wYzrd3YPQoNoqxyhYqWS6Zb8/MHh2pmCu3J2YWN7pzPRbrAp7RV1rmi14IBY9CcHh1fFo1Q==" saltValue="5GPaXJsvygVG4myymv7v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260002</v>
      </c>
      <c r="D6" s="19">
        <f t="shared" si="3"/>
        <v>46</v>
      </c>
      <c r="E6" s="19">
        <f t="shared" si="3"/>
        <v>17</v>
      </c>
      <c r="F6" s="19">
        <f t="shared" si="3"/>
        <v>3</v>
      </c>
      <c r="G6" s="19">
        <f t="shared" si="3"/>
        <v>0</v>
      </c>
      <c r="H6" s="19" t="str">
        <f t="shared" si="3"/>
        <v>京都府</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75.7</v>
      </c>
      <c r="P6" s="20">
        <f t="shared" si="3"/>
        <v>40.24</v>
      </c>
      <c r="Q6" s="20">
        <f t="shared" si="3"/>
        <v>99.99</v>
      </c>
      <c r="R6" s="20">
        <f t="shared" si="3"/>
        <v>0</v>
      </c>
      <c r="S6" s="20">
        <f t="shared" si="3"/>
        <v>2472013</v>
      </c>
      <c r="T6" s="20">
        <f t="shared" si="3"/>
        <v>4612.21</v>
      </c>
      <c r="U6" s="20">
        <f t="shared" si="3"/>
        <v>535.97</v>
      </c>
      <c r="V6" s="20">
        <f t="shared" si="3"/>
        <v>839889</v>
      </c>
      <c r="W6" s="20">
        <f t="shared" si="3"/>
        <v>130.38</v>
      </c>
      <c r="X6" s="20">
        <f t="shared" si="3"/>
        <v>6441.85</v>
      </c>
      <c r="Y6" s="21">
        <f>IF(Y7="",NA(),Y7)</f>
        <v>95.22</v>
      </c>
      <c r="Z6" s="21">
        <f t="shared" ref="Z6:AH6" si="4">IF(Z7="",NA(),Z7)</f>
        <v>91.65</v>
      </c>
      <c r="AA6" s="21">
        <f t="shared" si="4"/>
        <v>97.67</v>
      </c>
      <c r="AB6" s="21">
        <f t="shared" si="4"/>
        <v>99.28</v>
      </c>
      <c r="AC6" s="21">
        <f t="shared" si="4"/>
        <v>100.34</v>
      </c>
      <c r="AD6" s="21">
        <f t="shared" si="4"/>
        <v>101.63</v>
      </c>
      <c r="AE6" s="21">
        <f t="shared" si="4"/>
        <v>100.14</v>
      </c>
      <c r="AF6" s="21">
        <f t="shared" si="4"/>
        <v>99.22</v>
      </c>
      <c r="AG6" s="21">
        <f t="shared" si="4"/>
        <v>100.31</v>
      </c>
      <c r="AH6" s="21">
        <f t="shared" si="4"/>
        <v>100.13</v>
      </c>
      <c r="AI6" s="20" t="str">
        <f>IF(AI7="","",IF(AI7="-","【-】","【"&amp;SUBSTITUTE(TEXT(AI7,"#,##0.00"),"-","△")&amp;"】"))</f>
        <v>【100.17】</v>
      </c>
      <c r="AJ6" s="21">
        <f>IF(AJ7="",NA(),AJ7)</f>
        <v>35.51</v>
      </c>
      <c r="AK6" s="21">
        <f t="shared" ref="AK6:AS6" si="5">IF(AK7="",NA(),AK7)</f>
        <v>57.34</v>
      </c>
      <c r="AL6" s="21">
        <f t="shared" si="5"/>
        <v>47.82</v>
      </c>
      <c r="AM6" s="21">
        <f t="shared" si="5"/>
        <v>1.44</v>
      </c>
      <c r="AN6" s="21">
        <f t="shared" si="5"/>
        <v>0.71</v>
      </c>
      <c r="AO6" s="21">
        <f t="shared" si="5"/>
        <v>9.1</v>
      </c>
      <c r="AP6" s="21">
        <f t="shared" si="5"/>
        <v>10.71</v>
      </c>
      <c r="AQ6" s="21">
        <f t="shared" si="5"/>
        <v>11.46</v>
      </c>
      <c r="AR6" s="21">
        <f t="shared" si="5"/>
        <v>9.85</v>
      </c>
      <c r="AS6" s="21">
        <f t="shared" si="5"/>
        <v>11.25</v>
      </c>
      <c r="AT6" s="20" t="str">
        <f>IF(AT7="","",IF(AT7="-","【-】","【"&amp;SUBSTITUTE(TEXT(AT7,"#,##0.00"),"-","△")&amp;"】"))</f>
        <v>【11.17】</v>
      </c>
      <c r="AU6" s="21">
        <f>IF(AU7="",NA(),AU7)</f>
        <v>80.260000000000005</v>
      </c>
      <c r="AV6" s="21">
        <f t="shared" ref="AV6:BD6" si="6">IF(AV7="",NA(),AV7)</f>
        <v>79</v>
      </c>
      <c r="AW6" s="21">
        <f t="shared" si="6"/>
        <v>86.87</v>
      </c>
      <c r="AX6" s="21">
        <f t="shared" si="6"/>
        <v>73.27</v>
      </c>
      <c r="AY6" s="21">
        <f t="shared" si="6"/>
        <v>91.15</v>
      </c>
      <c r="AZ6" s="21">
        <f t="shared" si="6"/>
        <v>101.14</v>
      </c>
      <c r="BA6" s="21">
        <f t="shared" si="6"/>
        <v>104.74</v>
      </c>
      <c r="BB6" s="21">
        <f t="shared" si="6"/>
        <v>104.74</v>
      </c>
      <c r="BC6" s="21">
        <f t="shared" si="6"/>
        <v>104.66</v>
      </c>
      <c r="BD6" s="21">
        <f t="shared" si="6"/>
        <v>103.57</v>
      </c>
      <c r="BE6" s="20" t="str">
        <f>IF(BE7="","",IF(BE7="-","【-】","【"&amp;SUBSTITUTE(TEXT(BE7,"#,##0.00"),"-","△")&amp;"】"))</f>
        <v>【103.38】</v>
      </c>
      <c r="BF6" s="21">
        <f>IF(BF7="",NA(),BF7)</f>
        <v>380.2</v>
      </c>
      <c r="BG6" s="21">
        <f t="shared" ref="BG6:BO6" si="7">IF(BG7="",NA(),BG7)</f>
        <v>182.33</v>
      </c>
      <c r="BH6" s="21">
        <f t="shared" si="7"/>
        <v>156.03</v>
      </c>
      <c r="BI6" s="21">
        <f t="shared" si="7"/>
        <v>146.18</v>
      </c>
      <c r="BJ6" s="21">
        <f t="shared" si="7"/>
        <v>135.84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52.1</v>
      </c>
      <c r="CC6" s="21">
        <f t="shared" ref="CC6:CK6" si="9">IF(CC7="",NA(),CC7)</f>
        <v>52.08</v>
      </c>
      <c r="CD6" s="21">
        <f t="shared" si="9"/>
        <v>54.79</v>
      </c>
      <c r="CE6" s="21">
        <f t="shared" si="9"/>
        <v>54.92</v>
      </c>
      <c r="CF6" s="21">
        <f t="shared" si="9"/>
        <v>55.83</v>
      </c>
      <c r="CG6" s="21">
        <f t="shared" si="9"/>
        <v>50.67</v>
      </c>
      <c r="CH6" s="21">
        <f t="shared" si="9"/>
        <v>48.7</v>
      </c>
      <c r="CI6" s="21">
        <f t="shared" si="9"/>
        <v>52.53</v>
      </c>
      <c r="CJ6" s="21">
        <f t="shared" si="9"/>
        <v>52.75</v>
      </c>
      <c r="CK6" s="21">
        <f t="shared" si="9"/>
        <v>52.89</v>
      </c>
      <c r="CL6" s="20" t="str">
        <f>IF(CL7="","",IF(CL7="-","【-】","【"&amp;SUBSTITUTE(TEXT(CL7,"#,##0.00"),"-","△")&amp;"】"))</f>
        <v>【53.07】</v>
      </c>
      <c r="CM6" s="21">
        <f>IF(CM7="",NA(),CM7)</f>
        <v>73.459999999999994</v>
      </c>
      <c r="CN6" s="21">
        <f t="shared" ref="CN6:CV6" si="10">IF(CN7="",NA(),CN7)</f>
        <v>72.05</v>
      </c>
      <c r="CO6" s="21">
        <f t="shared" si="10"/>
        <v>70.52</v>
      </c>
      <c r="CP6" s="21">
        <f t="shared" si="10"/>
        <v>67.67</v>
      </c>
      <c r="CQ6" s="21">
        <f t="shared" si="10"/>
        <v>67.69</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95.33</v>
      </c>
      <c r="CY6" s="21">
        <f t="shared" ref="CY6:DG6" si="11">IF(CY7="",NA(),CY7)</f>
        <v>95.44</v>
      </c>
      <c r="CZ6" s="21">
        <f t="shared" si="11"/>
        <v>95.5</v>
      </c>
      <c r="DA6" s="21">
        <f t="shared" si="11"/>
        <v>95.8</v>
      </c>
      <c r="DB6" s="21">
        <f t="shared" si="11"/>
        <v>96.17</v>
      </c>
      <c r="DC6" s="21">
        <f t="shared" si="11"/>
        <v>94.01</v>
      </c>
      <c r="DD6" s="21">
        <f t="shared" si="11"/>
        <v>94.14</v>
      </c>
      <c r="DE6" s="21">
        <f t="shared" si="11"/>
        <v>94.02</v>
      </c>
      <c r="DF6" s="21">
        <f t="shared" si="11"/>
        <v>94.43</v>
      </c>
      <c r="DG6" s="21">
        <f t="shared" si="11"/>
        <v>94.27</v>
      </c>
      <c r="DH6" s="20" t="str">
        <f>IF(DH7="","",IF(DH7="-","【-】","【"&amp;SUBSTITUTE(TEXT(DH7,"#,##0.00"),"-","△")&amp;"】"))</f>
        <v>【94.19】</v>
      </c>
      <c r="DI6" s="21">
        <f>IF(DI7="",NA(),DI7)</f>
        <v>13.7</v>
      </c>
      <c r="DJ6" s="21">
        <f t="shared" ref="DJ6:DR6" si="12">IF(DJ7="",NA(),DJ7)</f>
        <v>15.97</v>
      </c>
      <c r="DK6" s="21">
        <f t="shared" si="12"/>
        <v>19.649999999999999</v>
      </c>
      <c r="DL6" s="21">
        <f t="shared" si="12"/>
        <v>21.28</v>
      </c>
      <c r="DM6" s="21">
        <f t="shared" si="12"/>
        <v>24.62</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1">
        <f t="shared" si="13"/>
        <v>2.63</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0.33</v>
      </c>
      <c r="EF6" s="21">
        <f t="shared" ref="EF6:EN6" si="14">IF(EF7="",NA(),EF7)</f>
        <v>0.34</v>
      </c>
      <c r="EG6" s="21">
        <f t="shared" si="14"/>
        <v>0.24</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260002</v>
      </c>
      <c r="D7" s="23">
        <v>46</v>
      </c>
      <c r="E7" s="23">
        <v>17</v>
      </c>
      <c r="F7" s="23">
        <v>3</v>
      </c>
      <c r="G7" s="23">
        <v>0</v>
      </c>
      <c r="H7" s="23" t="s">
        <v>96</v>
      </c>
      <c r="I7" s="23" t="s">
        <v>97</v>
      </c>
      <c r="J7" s="23" t="s">
        <v>98</v>
      </c>
      <c r="K7" s="23" t="s">
        <v>99</v>
      </c>
      <c r="L7" s="23" t="s">
        <v>100</v>
      </c>
      <c r="M7" s="23" t="s">
        <v>101</v>
      </c>
      <c r="N7" s="24" t="s">
        <v>102</v>
      </c>
      <c r="O7" s="24">
        <v>75.7</v>
      </c>
      <c r="P7" s="24">
        <v>40.24</v>
      </c>
      <c r="Q7" s="24">
        <v>99.99</v>
      </c>
      <c r="R7" s="24">
        <v>0</v>
      </c>
      <c r="S7" s="24">
        <v>2472013</v>
      </c>
      <c r="T7" s="24">
        <v>4612.21</v>
      </c>
      <c r="U7" s="24">
        <v>535.97</v>
      </c>
      <c r="V7" s="24">
        <v>839889</v>
      </c>
      <c r="W7" s="24">
        <v>130.38</v>
      </c>
      <c r="X7" s="24">
        <v>6441.85</v>
      </c>
      <c r="Y7" s="24">
        <v>95.22</v>
      </c>
      <c r="Z7" s="24">
        <v>91.65</v>
      </c>
      <c r="AA7" s="24">
        <v>97.67</v>
      </c>
      <c r="AB7" s="24">
        <v>99.28</v>
      </c>
      <c r="AC7" s="24">
        <v>100.34</v>
      </c>
      <c r="AD7" s="24">
        <v>101.63</v>
      </c>
      <c r="AE7" s="24">
        <v>100.14</v>
      </c>
      <c r="AF7" s="24">
        <v>99.22</v>
      </c>
      <c r="AG7" s="24">
        <v>100.31</v>
      </c>
      <c r="AH7" s="24">
        <v>100.13</v>
      </c>
      <c r="AI7" s="24">
        <v>100.17</v>
      </c>
      <c r="AJ7" s="24">
        <v>35.51</v>
      </c>
      <c r="AK7" s="24">
        <v>57.34</v>
      </c>
      <c r="AL7" s="24">
        <v>47.82</v>
      </c>
      <c r="AM7" s="24">
        <v>1.44</v>
      </c>
      <c r="AN7" s="24">
        <v>0.71</v>
      </c>
      <c r="AO7" s="24">
        <v>9.1</v>
      </c>
      <c r="AP7" s="24">
        <v>10.71</v>
      </c>
      <c r="AQ7" s="24">
        <v>11.46</v>
      </c>
      <c r="AR7" s="24">
        <v>9.85</v>
      </c>
      <c r="AS7" s="24">
        <v>11.25</v>
      </c>
      <c r="AT7" s="24">
        <v>11.17</v>
      </c>
      <c r="AU7" s="24">
        <v>80.260000000000005</v>
      </c>
      <c r="AV7" s="24">
        <v>79</v>
      </c>
      <c r="AW7" s="24">
        <v>86.87</v>
      </c>
      <c r="AX7" s="24">
        <v>73.27</v>
      </c>
      <c r="AY7" s="24">
        <v>91.15</v>
      </c>
      <c r="AZ7" s="24">
        <v>101.14</v>
      </c>
      <c r="BA7" s="24">
        <v>104.74</v>
      </c>
      <c r="BB7" s="24">
        <v>104.74</v>
      </c>
      <c r="BC7" s="24">
        <v>104.66</v>
      </c>
      <c r="BD7" s="24">
        <v>103.57</v>
      </c>
      <c r="BE7" s="24">
        <v>103.38</v>
      </c>
      <c r="BF7" s="24">
        <v>380.2</v>
      </c>
      <c r="BG7" s="24">
        <v>182.33</v>
      </c>
      <c r="BH7" s="24">
        <v>156.03</v>
      </c>
      <c r="BI7" s="24">
        <v>146.18</v>
      </c>
      <c r="BJ7" s="24">
        <v>135.84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52.1</v>
      </c>
      <c r="CC7" s="24">
        <v>52.08</v>
      </c>
      <c r="CD7" s="24">
        <v>54.79</v>
      </c>
      <c r="CE7" s="24">
        <v>54.92</v>
      </c>
      <c r="CF7" s="24">
        <v>55.83</v>
      </c>
      <c r="CG7" s="24">
        <v>50.67</v>
      </c>
      <c r="CH7" s="24">
        <v>48.7</v>
      </c>
      <c r="CI7" s="24">
        <v>52.53</v>
      </c>
      <c r="CJ7" s="24">
        <v>52.75</v>
      </c>
      <c r="CK7" s="24">
        <v>52.89</v>
      </c>
      <c r="CL7" s="24">
        <v>53.07</v>
      </c>
      <c r="CM7" s="24">
        <v>73.459999999999994</v>
      </c>
      <c r="CN7" s="24">
        <v>72.05</v>
      </c>
      <c r="CO7" s="24">
        <v>70.52</v>
      </c>
      <c r="CP7" s="24">
        <v>67.67</v>
      </c>
      <c r="CQ7" s="24">
        <v>67.69</v>
      </c>
      <c r="CR7" s="24">
        <v>68.2</v>
      </c>
      <c r="CS7" s="24">
        <v>68.05</v>
      </c>
      <c r="CT7" s="24">
        <v>67.099999999999994</v>
      </c>
      <c r="CU7" s="24">
        <v>71.900000000000006</v>
      </c>
      <c r="CV7" s="24">
        <v>68.599999999999994</v>
      </c>
      <c r="CW7" s="24">
        <v>68.61</v>
      </c>
      <c r="CX7" s="24">
        <v>95.33</v>
      </c>
      <c r="CY7" s="24">
        <v>95.44</v>
      </c>
      <c r="CZ7" s="24">
        <v>95.5</v>
      </c>
      <c r="DA7" s="24">
        <v>95.8</v>
      </c>
      <c r="DB7" s="24">
        <v>96.17</v>
      </c>
      <c r="DC7" s="24">
        <v>94.01</v>
      </c>
      <c r="DD7" s="24">
        <v>94.14</v>
      </c>
      <c r="DE7" s="24">
        <v>94.02</v>
      </c>
      <c r="DF7" s="24">
        <v>94.43</v>
      </c>
      <c r="DG7" s="24">
        <v>94.27</v>
      </c>
      <c r="DH7" s="24">
        <v>94.19</v>
      </c>
      <c r="DI7" s="24">
        <v>13.7</v>
      </c>
      <c r="DJ7" s="24">
        <v>15.97</v>
      </c>
      <c r="DK7" s="24">
        <v>19.649999999999999</v>
      </c>
      <c r="DL7" s="24">
        <v>21.28</v>
      </c>
      <c r="DM7" s="24">
        <v>24.62</v>
      </c>
      <c r="DN7" s="24">
        <v>31.96</v>
      </c>
      <c r="DO7" s="24">
        <v>34.17</v>
      </c>
      <c r="DP7" s="24">
        <v>36.770000000000003</v>
      </c>
      <c r="DQ7" s="24">
        <v>41.04</v>
      </c>
      <c r="DR7" s="24">
        <v>41.27</v>
      </c>
      <c r="DS7" s="24">
        <v>41.08</v>
      </c>
      <c r="DT7" s="24">
        <v>0</v>
      </c>
      <c r="DU7" s="24">
        <v>0</v>
      </c>
      <c r="DV7" s="24">
        <v>0</v>
      </c>
      <c r="DW7" s="24">
        <v>2.63</v>
      </c>
      <c r="DX7" s="24">
        <v>0</v>
      </c>
      <c r="DY7" s="24">
        <v>0.93</v>
      </c>
      <c r="DZ7" s="24">
        <v>1.04</v>
      </c>
      <c r="EA7" s="24">
        <v>1.26</v>
      </c>
      <c r="EB7" s="24">
        <v>1.64</v>
      </c>
      <c r="EC7" s="24">
        <v>2.7</v>
      </c>
      <c r="ED7" s="24">
        <v>2.67</v>
      </c>
      <c r="EE7" s="24">
        <v>0.33</v>
      </c>
      <c r="EF7" s="24">
        <v>0.34</v>
      </c>
      <c r="EG7" s="24">
        <v>0.24</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D592AEB-A9F9-49F6-9489-825188375332}"/>
</file>

<file path=customXml/itemProps2.xml><?xml version="1.0" encoding="utf-8"?>
<ds:datastoreItem xmlns:ds="http://schemas.openxmlformats.org/officeDocument/2006/customXml" ds:itemID="{CB47C923-5938-4562-9CCD-3F8871084A2C}"/>
</file>

<file path=customXml/itemProps3.xml><?xml version="1.0" encoding="utf-8"?>
<ds:datastoreItem xmlns:ds="http://schemas.openxmlformats.org/officeDocument/2006/customXml" ds:itemID="{650286F2-2B71-4C4F-8E79-CC47F509388C}"/>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